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3"/>
  </bookViews>
  <sheets>
    <sheet name="Лист1" sheetId="1" r:id="rId1"/>
    <sheet name="2010р" sheetId="2" r:id="rId2"/>
    <sheet name="2013р" sheetId="3" r:id="rId3"/>
    <sheet name="2015" sheetId="4" r:id="rId4"/>
  </sheets>
  <definedNames/>
  <calcPr fullCalcOnLoad="1"/>
</workbook>
</file>

<file path=xl/sharedStrings.xml><?xml version="1.0" encoding="utf-8"?>
<sst xmlns="http://schemas.openxmlformats.org/spreadsheetml/2006/main" count="396" uniqueCount="182">
  <si>
    <t>найменування затрат</t>
  </si>
  <si>
    <t>1.Комунальні послуги</t>
  </si>
  <si>
    <t xml:space="preserve">2.Спеціалісти,які беруть участь  </t>
  </si>
  <si>
    <t>техник</t>
  </si>
  <si>
    <t xml:space="preserve">Послуги "укртелеком"               </t>
  </si>
  <si>
    <t xml:space="preserve">Послуги охорони                       </t>
  </si>
  <si>
    <t xml:space="preserve">Надання техн.засобів мовлення </t>
  </si>
  <si>
    <t xml:space="preserve">Опалення                                </t>
  </si>
  <si>
    <t xml:space="preserve">  (6 тел.,2 комп.,6в/магнит,2 пульта</t>
  </si>
  <si>
    <t xml:space="preserve">Витрати на утримання та експлуатацію обладнання  </t>
  </si>
  <si>
    <t>Податок на прибуток 25%</t>
  </si>
  <si>
    <t>Усього витрат з експлуатації</t>
  </si>
  <si>
    <t xml:space="preserve">Кількість робочих днів     </t>
  </si>
  <si>
    <t xml:space="preserve">Гол.бух. </t>
  </si>
  <si>
    <t>В.В.Костюченко</t>
  </si>
  <si>
    <t>Розрахунок вартості згідно з розрахунками постачальників</t>
  </si>
  <si>
    <t>администрація</t>
  </si>
  <si>
    <t>Відрахування на соціальні заходи з фонду зароб.плати - 36,76%</t>
  </si>
  <si>
    <t xml:space="preserve">Директор   </t>
  </si>
  <si>
    <t>В.А.Сак</t>
  </si>
  <si>
    <t>муз.мозаїка</t>
  </si>
  <si>
    <t>реклама</t>
  </si>
  <si>
    <t>висвітління города</t>
  </si>
  <si>
    <t>347,56 : 3=115,83</t>
  </si>
  <si>
    <t>ПДВ 20%</t>
  </si>
  <si>
    <t xml:space="preserve">Розрахунок вартості  на рекламний ролік </t>
  </si>
  <si>
    <t>Електороенергія 600кВтх0,54</t>
  </si>
  <si>
    <t xml:space="preserve">З/та 3 чол. ставки зароб.плати    </t>
  </si>
  <si>
    <t xml:space="preserve">Всього: </t>
  </si>
  <si>
    <t>2 чол.оператори    677х2=1340,00</t>
  </si>
  <si>
    <t xml:space="preserve">Вартість 1 дня послуг </t>
  </si>
  <si>
    <t xml:space="preserve">З/та </t>
  </si>
  <si>
    <t>операт</t>
  </si>
  <si>
    <t>Рекламний ролік</t>
  </si>
  <si>
    <t>Оголошення та рекламний сюжет</t>
  </si>
  <si>
    <t>3*677</t>
  </si>
  <si>
    <t xml:space="preserve">Вартість 1 хвилини </t>
  </si>
  <si>
    <t xml:space="preserve">Послуги "укртелеком"              </t>
  </si>
  <si>
    <t xml:space="preserve">Трансляція рекламно-інформац.сюжету 1 хвилина </t>
  </si>
  <si>
    <t xml:space="preserve"> ставки зароб.плати    </t>
  </si>
  <si>
    <t>рентабельність 5%</t>
  </si>
  <si>
    <t xml:space="preserve">Вартість оголошення </t>
  </si>
  <si>
    <t>Розрахунок вартісті  виготовлення та трансляція   оголошень для фізизних осіб</t>
  </si>
  <si>
    <t>Розрахунок вартісті  виготовлення та трансляція   оголошень для юридичних осіб</t>
  </si>
  <si>
    <t xml:space="preserve">Розрахунок вартості  виготовлення  рекламного роліка  </t>
  </si>
  <si>
    <t>администрація 4607/4</t>
  </si>
  <si>
    <t>Рентабельність 10%</t>
  </si>
  <si>
    <t xml:space="preserve">Вартість до 1 хвилини </t>
  </si>
  <si>
    <t>Всього:</t>
  </si>
  <si>
    <t>електроенергія 1 кВт=1час=0,80коп/60хв</t>
  </si>
  <si>
    <t>Трансляція рекламного роліка 1 хвилина</t>
  </si>
  <si>
    <t>Вартість 1 секунди= 1грн 60 копійок</t>
  </si>
  <si>
    <t xml:space="preserve">Розрахунок вартості  рекламно-інформаційного сюжету </t>
  </si>
  <si>
    <t>електроенергія 1кВт=1час=0,80коп/60хв</t>
  </si>
  <si>
    <t>технік</t>
  </si>
  <si>
    <t>журналіст</t>
  </si>
  <si>
    <t>Розрахунок вартості та трансляції інформаційних сюжетов на замовлення засновника (Прилуцька міська рада)</t>
  </si>
  <si>
    <t>Електороенергія 94кВтх0,8</t>
  </si>
  <si>
    <t xml:space="preserve">Вартість 1 хвилина </t>
  </si>
  <si>
    <t>Гол.бух.                        В.Костюченко</t>
  </si>
  <si>
    <t>администрація4607/4</t>
  </si>
  <si>
    <t>Рентабельность 10%</t>
  </si>
  <si>
    <t>Електороенергія 112кВтх0,80</t>
  </si>
  <si>
    <t>Електороенергія 63кВтх0,80</t>
  </si>
  <si>
    <t>пенсійн. фонд 33,2%,безробіття 1,6%,соц.страх 1,4%,нещасний випадок 0,66%</t>
  </si>
  <si>
    <t>Електороенергія 66кВтх0,80</t>
  </si>
  <si>
    <t>3 чол.оператори   941*3/4=691,5</t>
  </si>
  <si>
    <t>техник 941/4=230,50</t>
  </si>
  <si>
    <t>пенсійн. фонд 33,2%,безробіття 1,6%,соц.страх 1,4%,нещасний випадок 0,56%</t>
  </si>
  <si>
    <t>Податок на прибуток  на 2 квартал 2011- 23%</t>
  </si>
  <si>
    <t>Податок на прибуток за 1 квартал 2011р-25%</t>
  </si>
  <si>
    <t xml:space="preserve">Надання техн.засобів мовлення 250час*5,53грн. </t>
  </si>
  <si>
    <t xml:space="preserve">Опалення  10,59*50кв.                        </t>
  </si>
  <si>
    <t xml:space="preserve">Опалення  10,59*16 кв                        </t>
  </si>
  <si>
    <t xml:space="preserve">Надання техн.засобів мовлення 16час*5,53 </t>
  </si>
  <si>
    <t>Електороенергія 200кВтх0,80</t>
  </si>
  <si>
    <t>надання тех.засобів мов 5,53*1год/60хв</t>
  </si>
  <si>
    <t>нарахування 36,76%</t>
  </si>
  <si>
    <t>Податок на прибуток за 2 квартал 2011р-23%</t>
  </si>
  <si>
    <t xml:space="preserve">                оператор з/та 941/20/8</t>
  </si>
  <si>
    <t>1чол.оператори  941/4</t>
  </si>
  <si>
    <t>опалення 10,59*20кв/30днів/24год/.</t>
  </si>
  <si>
    <t xml:space="preserve">Опалення   10,59*10кв.                             </t>
  </si>
  <si>
    <t>Надання техн.засобів мовлення 15час*5,53грн.</t>
  </si>
  <si>
    <t xml:space="preserve">Опалення  10,59*7 кв                             </t>
  </si>
  <si>
    <t>Надання техн.засобів мовлення  10час*5,53грн.</t>
  </si>
  <si>
    <t>2 чол.оператори   941/4</t>
  </si>
  <si>
    <t>техник 941/4</t>
  </si>
  <si>
    <t>ведуча програм 941/2</t>
  </si>
  <si>
    <t>Надання техн.засобів мовлення 17час*5,53грн.</t>
  </si>
  <si>
    <t>3 чол.оператори   941/4</t>
  </si>
  <si>
    <t xml:space="preserve">Опалення  10,59*10  кв.                            </t>
  </si>
  <si>
    <t>адміністр 4607/20/8</t>
  </si>
  <si>
    <t>95,71/60сек=1,60грн.</t>
  </si>
  <si>
    <t>1 чол.оператори    941/4</t>
  </si>
  <si>
    <t>зав.муз.мозаїки</t>
  </si>
  <si>
    <t>Відрахування на соціальні заходи з фонду зароб.плати - 36,86%</t>
  </si>
  <si>
    <t>гример</t>
  </si>
  <si>
    <t>Рентабельность 2%</t>
  </si>
  <si>
    <t>Розрахунок вартості музичного вітання на КП ТК "Прилуки"</t>
  </si>
  <si>
    <t>Головний бухгалтер                                    В.В.Костюченко</t>
  </si>
  <si>
    <t>електроенергія 1 кВт=1час=1,03коп/60хв</t>
  </si>
  <si>
    <t>надання тех.засобів мов 5,97*1год/60хв</t>
  </si>
  <si>
    <t>опалення 14,69*20кв/30днів/24год/.</t>
  </si>
  <si>
    <t xml:space="preserve">                оператор з/та 1147/20/8</t>
  </si>
  <si>
    <t>адміністр 6740/20/8</t>
  </si>
  <si>
    <t>Вартість 1 секунди= 2грн 20 копійок</t>
  </si>
  <si>
    <t xml:space="preserve">Опалення  14,69*16 кв                        </t>
  </si>
  <si>
    <t>журналіст 2073/4</t>
  </si>
  <si>
    <t>Електороенергія 50кВтх1,03</t>
  </si>
  <si>
    <t>Податок на прибуток  2013р-19%</t>
  </si>
  <si>
    <t>Податок на прибуток за  2013р-19%</t>
  </si>
  <si>
    <t xml:space="preserve">Надання техн.засобів мовлення 10час*5,97 </t>
  </si>
  <si>
    <t>администрація 6740/4</t>
  </si>
  <si>
    <t>Електороенергія 200кВтх1,03</t>
  </si>
  <si>
    <t xml:space="preserve">Опалення  14,69*50кв.                        </t>
  </si>
  <si>
    <t xml:space="preserve">Надання техн.засобів мовлення 250час*5,97грн. </t>
  </si>
  <si>
    <t>Рентабельність 5%</t>
  </si>
  <si>
    <t xml:space="preserve">Опалення  14,69*7 кв                             </t>
  </si>
  <si>
    <t>Електороенергія 53кВтх1,03</t>
  </si>
  <si>
    <t>Надання техн.засобів мовлення  8час*5,97грн.</t>
  </si>
  <si>
    <t xml:space="preserve">Опалення   14,69*5кв.                             </t>
  </si>
  <si>
    <t>Надання техн.засобів мовлення 8час*5,97грн.</t>
  </si>
  <si>
    <t>Електороенергія 65кВтх1,03</t>
  </si>
  <si>
    <t>електроенергія 1кВт=5час=1,03коп/60хв</t>
  </si>
  <si>
    <t>надання тех.засобів мов 5,97*5год/60хв</t>
  </si>
  <si>
    <t>адміністр 8749/20/8</t>
  </si>
  <si>
    <t>нарахування 36,86%(пенсійн.фонд)</t>
  </si>
  <si>
    <t>оператор з/та 1147/20/8*1</t>
  </si>
  <si>
    <t>оператори   1147*3/4</t>
  </si>
  <si>
    <t>Відрахування на соціальні заходи з фонду зароб.плати - 36,86%(пенсін.фонд)</t>
  </si>
  <si>
    <t>нарахування 36,86%(пенсін.фонд)</t>
  </si>
  <si>
    <t>Рентабельность 5%</t>
  </si>
  <si>
    <t>Електороенергія 160кВтх1,03</t>
  </si>
  <si>
    <t xml:space="preserve">Опалення  14,69*15  кв.                            </t>
  </si>
  <si>
    <t>Надання техн.засобів мовлення 16час*5,97грн.</t>
  </si>
  <si>
    <t>оператор   1147</t>
  </si>
  <si>
    <t>оператор  1147</t>
  </si>
  <si>
    <t>1 чол.оператор   1147/4</t>
  </si>
  <si>
    <t>оператор  1147/2</t>
  </si>
  <si>
    <t>КАЛЬКУЛЯЦІЯ</t>
  </si>
  <si>
    <t>в.о.директора                     С.М.Щербина</t>
  </si>
  <si>
    <t xml:space="preserve">гол.бух. </t>
  </si>
  <si>
    <t xml:space="preserve">          В.В.Костюченко</t>
  </si>
  <si>
    <t xml:space="preserve">      вартості  рекламно-інформаційного сюжету </t>
  </si>
  <si>
    <t xml:space="preserve">Вартість  1 хвилини </t>
  </si>
  <si>
    <t>Вартість 1 хвилини</t>
  </si>
  <si>
    <t>в.о.директора                          С.М.Щербина</t>
  </si>
  <si>
    <t xml:space="preserve"> вартості висвітлення роботи органів місцевого самоврядування  </t>
  </si>
  <si>
    <t xml:space="preserve">            трансляції рекламно-інформаційного сюжету  </t>
  </si>
  <si>
    <t xml:space="preserve">                    вартості  виготовлення  рекламного ролика  </t>
  </si>
  <si>
    <t xml:space="preserve">                    трансляції рекламного ролика </t>
  </si>
  <si>
    <t xml:space="preserve">             вартості  послуг з надання оголошення для фізичних осіб </t>
  </si>
  <si>
    <t xml:space="preserve">            вартості  послуг з надання оголошення для юридичних осіб </t>
  </si>
  <si>
    <t>132/60сек=2,20грн.</t>
  </si>
  <si>
    <t>в.о.директора                                          С.М.Щербина</t>
  </si>
  <si>
    <t xml:space="preserve">                             В.В.Костюченко</t>
  </si>
  <si>
    <t>в.о.директора                                     С.М.Щербина</t>
  </si>
  <si>
    <t xml:space="preserve">                          В.В.Костюченко</t>
  </si>
  <si>
    <t>в.о.директора                                    С.М.Щербина</t>
  </si>
  <si>
    <t>в.о.директора                                 С.М.Щербина</t>
  </si>
  <si>
    <t xml:space="preserve">                       В.В.Костюченко</t>
  </si>
  <si>
    <t xml:space="preserve">                    вартості  трансляції комерційної та політичної реклами</t>
  </si>
  <si>
    <t>журналист 1218*2</t>
  </si>
  <si>
    <t>оператори   1218*2</t>
  </si>
  <si>
    <t>Рентабельність 20%</t>
  </si>
  <si>
    <t>Електороенергія 300кВтх1,03</t>
  </si>
  <si>
    <t xml:space="preserve">Надання техн.засобів мовлення 300час*5,97грн. </t>
  </si>
  <si>
    <t>заст.директора                                          С.М.Щербина</t>
  </si>
  <si>
    <t>Податок на прибуток за  2014р-18%</t>
  </si>
  <si>
    <t>диктор 1218/8*0,75</t>
  </si>
  <si>
    <t xml:space="preserve">Опалення  1300*7 кв                             </t>
  </si>
  <si>
    <t>оператора телебачення 1218/8*4</t>
  </si>
  <si>
    <t>диктор 1218/8*3</t>
  </si>
  <si>
    <t>Електороенергія 80кВтх1,33</t>
  </si>
  <si>
    <t>Надання техн.засобів мовлення 4 час*5,97грн.</t>
  </si>
  <si>
    <t xml:space="preserve">       вартості  послуги - показ фотографії у програмі "Музична мозаїка" </t>
  </si>
  <si>
    <t xml:space="preserve">    Головний бухгалтер                                                                    В.В.Костюченко</t>
  </si>
  <si>
    <t xml:space="preserve">    Т.в.о. директора КП ТК "Прилуки"                                               І.М. Павлютіна</t>
  </si>
  <si>
    <t xml:space="preserve">   Головний бухгалтер                                                                   В.В.Костюченко</t>
  </si>
  <si>
    <t xml:space="preserve">   Т.в.о. директора КП ТК "Прилуки"                                              І.М. Павлютіна</t>
  </si>
  <si>
    <t xml:space="preserve">       вартості  послуги з трансляції колективного вітання у програмі "Музична мозаїка" для юридичних осіб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</si>
</sst>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1" fillId="0" borderId="1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5"/>
  <sheetViews>
    <sheetView zoomScalePageLayoutView="0" workbookViewId="0" topLeftCell="A1">
      <selection activeCell="F17" sqref="F17"/>
    </sheetView>
  </sheetViews>
  <sheetFormatPr defaultColWidth="9.00390625" defaultRowHeight="12.75"/>
  <cols>
    <col min="2" max="2" width="8.00390625" style="0" customWidth="1"/>
    <col min="3" max="3" width="5.375" style="0" customWidth="1"/>
    <col min="10" max="10" width="0.37109375" style="0" customWidth="1"/>
    <col min="11" max="11" width="9.125" style="0" hidden="1" customWidth="1"/>
  </cols>
  <sheetData>
    <row r="2" ht="12.75">
      <c r="C2" s="1" t="s">
        <v>25</v>
      </c>
    </row>
    <row r="4" spans="1:4" ht="12.75">
      <c r="A4" s="1" t="s">
        <v>0</v>
      </c>
      <c r="D4" s="1"/>
    </row>
    <row r="5" spans="1:22" ht="12.75">
      <c r="A5" s="1" t="s">
        <v>15</v>
      </c>
      <c r="L5" t="s">
        <v>20</v>
      </c>
      <c r="P5" s="1" t="s">
        <v>34</v>
      </c>
      <c r="Q5" s="1"/>
      <c r="U5" s="1" t="s">
        <v>33</v>
      </c>
      <c r="V5" s="1"/>
    </row>
    <row r="6" spans="1:12" ht="12.75">
      <c r="A6" s="2" t="s">
        <v>1</v>
      </c>
      <c r="B6" s="2"/>
      <c r="C6" s="2"/>
      <c r="D6" s="2" t="s">
        <v>26</v>
      </c>
      <c r="E6" s="2"/>
      <c r="F6" s="2"/>
      <c r="G6" s="2"/>
      <c r="H6" s="2">
        <v>324</v>
      </c>
      <c r="L6" t="s">
        <v>21</v>
      </c>
    </row>
    <row r="7" spans="1:14" ht="12.75">
      <c r="A7" s="2"/>
      <c r="B7" s="2"/>
      <c r="C7" s="2"/>
      <c r="D7" s="2"/>
      <c r="E7" s="2"/>
      <c r="F7" s="2"/>
      <c r="G7" s="2"/>
      <c r="H7" s="2"/>
      <c r="L7" t="s">
        <v>22</v>
      </c>
      <c r="N7" t="s">
        <v>23</v>
      </c>
    </row>
    <row r="8" spans="1:8" ht="12.75">
      <c r="A8" s="2"/>
      <c r="B8" s="2"/>
      <c r="C8" s="2"/>
      <c r="D8" s="2" t="s">
        <v>7</v>
      </c>
      <c r="E8" s="2"/>
      <c r="F8" s="2"/>
      <c r="G8" s="2"/>
      <c r="H8" s="2">
        <v>600</v>
      </c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 t="s">
        <v>6</v>
      </c>
      <c r="E10" s="2"/>
      <c r="F10" s="2"/>
      <c r="G10" s="2"/>
      <c r="H10" s="2">
        <v>865</v>
      </c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 t="s">
        <v>5</v>
      </c>
      <c r="E12" s="2"/>
      <c r="F12" s="2"/>
      <c r="G12" s="2"/>
      <c r="H12" s="2">
        <v>125</v>
      </c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2"/>
      <c r="B14" s="2"/>
      <c r="C14" s="2"/>
      <c r="D14" s="2" t="s">
        <v>4</v>
      </c>
      <c r="E14" s="2"/>
      <c r="F14" s="2"/>
      <c r="G14" s="2"/>
      <c r="H14" s="2">
        <v>170</v>
      </c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2.75">
      <c r="A16" s="2"/>
      <c r="B16" s="2"/>
      <c r="C16" s="2"/>
      <c r="D16" s="2"/>
      <c r="E16" s="2"/>
      <c r="F16" s="2"/>
      <c r="G16" s="2"/>
      <c r="H16" s="2"/>
    </row>
    <row r="17" spans="1:19" ht="12.75">
      <c r="A17" s="2" t="s">
        <v>2</v>
      </c>
      <c r="B17" s="2"/>
      <c r="C17" s="2"/>
      <c r="D17" s="2"/>
      <c r="E17" s="2"/>
      <c r="F17" s="2"/>
      <c r="G17" s="2"/>
      <c r="H17" s="2"/>
      <c r="P17" s="2" t="s">
        <v>2</v>
      </c>
      <c r="Q17" s="2"/>
      <c r="R17" s="2"/>
      <c r="S17" s="2"/>
    </row>
    <row r="18" spans="1:20" ht="12.75">
      <c r="A18" s="2" t="s">
        <v>27</v>
      </c>
      <c r="B18" s="2"/>
      <c r="C18" s="2"/>
      <c r="D18" s="2"/>
      <c r="E18" s="2"/>
      <c r="F18" s="2"/>
      <c r="G18" s="2"/>
      <c r="H18" s="2">
        <v>900</v>
      </c>
      <c r="P18" t="s">
        <v>31</v>
      </c>
      <c r="T18">
        <v>545</v>
      </c>
    </row>
    <row r="19" spans="1:22" ht="12.75">
      <c r="A19" s="2"/>
      <c r="B19" s="2"/>
      <c r="C19" s="2"/>
      <c r="D19" s="2" t="s">
        <v>29</v>
      </c>
      <c r="E19" s="2"/>
      <c r="F19" s="2"/>
      <c r="G19" s="2"/>
      <c r="H19" s="2">
        <v>1340</v>
      </c>
      <c r="P19" t="s">
        <v>32</v>
      </c>
      <c r="T19">
        <v>545</v>
      </c>
      <c r="U19" t="s">
        <v>35</v>
      </c>
      <c r="V19">
        <v>2031</v>
      </c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 t="s">
        <v>3</v>
      </c>
      <c r="E21" s="2"/>
      <c r="F21" s="2"/>
      <c r="G21" s="2"/>
      <c r="H21" s="2">
        <v>182</v>
      </c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22" ht="12.75">
      <c r="A23" s="2"/>
      <c r="B23" s="2"/>
      <c r="C23" s="2"/>
      <c r="D23" s="2" t="s">
        <v>16</v>
      </c>
      <c r="E23" s="2"/>
      <c r="F23" s="2"/>
      <c r="G23" s="2"/>
      <c r="H23" s="2">
        <v>1800</v>
      </c>
      <c r="V23">
        <v>2151</v>
      </c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22" ht="12.75">
      <c r="A25" s="2" t="s">
        <v>17</v>
      </c>
      <c r="B25" s="2"/>
      <c r="C25" s="2"/>
      <c r="D25" s="2"/>
      <c r="E25" s="2"/>
      <c r="F25" s="2"/>
      <c r="G25" s="2"/>
      <c r="H25" s="2">
        <v>662</v>
      </c>
      <c r="T25">
        <v>400.68</v>
      </c>
      <c r="V25">
        <v>4182</v>
      </c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 t="s">
        <v>9</v>
      </c>
      <c r="B27" s="2"/>
      <c r="C27" s="2"/>
      <c r="D27" s="2"/>
      <c r="E27" s="2"/>
      <c r="F27" s="2"/>
      <c r="G27" s="2"/>
      <c r="H27" s="2"/>
    </row>
    <row r="28" spans="1:20" ht="12.75">
      <c r="A28" s="2" t="s">
        <v>8</v>
      </c>
      <c r="B28" s="2"/>
      <c r="C28" s="2"/>
      <c r="D28" s="2"/>
      <c r="E28" s="2"/>
      <c r="F28" s="2"/>
      <c r="G28" s="2"/>
      <c r="H28" s="2">
        <v>350</v>
      </c>
      <c r="T28">
        <v>350</v>
      </c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22" ht="12.75">
      <c r="A30" s="2"/>
      <c r="B30" s="2"/>
      <c r="C30" s="2"/>
      <c r="D30" s="2"/>
      <c r="E30" s="2"/>
      <c r="F30" s="2"/>
      <c r="G30" s="2" t="s">
        <v>28</v>
      </c>
      <c r="H30" s="3">
        <f>SUM(H6+H8+H10+H12+H14+H18+H21+H23+H25+H28+H19)</f>
        <v>7318</v>
      </c>
      <c r="T30">
        <f>SUM(T5:T29)</f>
        <v>1840.68</v>
      </c>
      <c r="V30">
        <f>SUM(V5:V29)</f>
        <v>8364</v>
      </c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22" ht="12.75">
      <c r="A32" s="29" t="s">
        <v>10</v>
      </c>
      <c r="B32" s="30"/>
      <c r="C32" s="30"/>
      <c r="D32" s="30"/>
      <c r="E32" s="30"/>
      <c r="F32" s="30"/>
      <c r="G32" s="31"/>
      <c r="H32" s="2">
        <f>SUM(H30*25%)</f>
        <v>1829.5</v>
      </c>
      <c r="T32" s="2">
        <f>SUM(T30*25%)</f>
        <v>460.17</v>
      </c>
      <c r="V32" s="2">
        <f>SUM(V30*25%)</f>
        <v>2091</v>
      </c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22" ht="12.75">
      <c r="A34" s="29" t="s">
        <v>24</v>
      </c>
      <c r="B34" s="30"/>
      <c r="C34" s="30"/>
      <c r="D34" s="30"/>
      <c r="E34" s="30"/>
      <c r="F34" s="30"/>
      <c r="G34" s="31"/>
      <c r="H34" s="2">
        <f>SUM(H30*20%)</f>
        <v>1463.6000000000001</v>
      </c>
      <c r="T34" s="2">
        <f>SUM(T30*20%)</f>
        <v>368.136</v>
      </c>
      <c r="V34" s="2">
        <f>SUM(V30*20%)</f>
        <v>1672.8000000000002</v>
      </c>
    </row>
    <row r="35" spans="1:22" ht="12.75">
      <c r="A35" s="2"/>
      <c r="B35" s="2"/>
      <c r="C35" s="2"/>
      <c r="D35" s="2"/>
      <c r="E35" s="2"/>
      <c r="F35" s="2"/>
      <c r="G35" s="2"/>
      <c r="H35" s="2"/>
      <c r="T35" s="2"/>
      <c r="V35" s="2"/>
    </row>
    <row r="36" spans="1:22" ht="12.75">
      <c r="A36" s="29" t="s">
        <v>11</v>
      </c>
      <c r="B36" s="30"/>
      <c r="C36" s="30"/>
      <c r="D36" s="30"/>
      <c r="E36" s="30"/>
      <c r="F36" s="30"/>
      <c r="G36" s="31"/>
      <c r="H36" s="2">
        <f>SUM(H30:H35)</f>
        <v>10611.1</v>
      </c>
      <c r="T36" s="2">
        <f>SUM(T30:T35)</f>
        <v>2668.986</v>
      </c>
      <c r="V36" s="2">
        <f>SUM(V30:V35)</f>
        <v>12127.8</v>
      </c>
    </row>
    <row r="37" spans="1:22" ht="12.75">
      <c r="A37" s="2"/>
      <c r="B37" s="2"/>
      <c r="C37" s="2"/>
      <c r="D37" s="2"/>
      <c r="E37" s="2"/>
      <c r="F37" s="2"/>
      <c r="G37" s="2"/>
      <c r="H37" s="2"/>
      <c r="T37" s="2"/>
      <c r="V37" s="2"/>
    </row>
    <row r="38" spans="1:22" ht="12.75">
      <c r="A38" s="29" t="s">
        <v>12</v>
      </c>
      <c r="B38" s="30"/>
      <c r="C38" s="30"/>
      <c r="D38" s="30"/>
      <c r="E38" s="30"/>
      <c r="F38" s="30"/>
      <c r="G38" s="31"/>
      <c r="H38" s="2">
        <v>30</v>
      </c>
      <c r="T38" s="2">
        <v>30</v>
      </c>
      <c r="V38" s="2">
        <v>30</v>
      </c>
    </row>
    <row r="39" spans="1:22" ht="12.75">
      <c r="A39" s="2"/>
      <c r="B39" s="2"/>
      <c r="C39" s="2"/>
      <c r="D39" s="2"/>
      <c r="E39" s="2"/>
      <c r="F39" s="2"/>
      <c r="G39" s="2"/>
      <c r="H39" s="2"/>
      <c r="T39" s="2"/>
      <c r="V39" s="2"/>
    </row>
    <row r="40" spans="1:22" ht="12.75">
      <c r="A40" s="29" t="s">
        <v>30</v>
      </c>
      <c r="B40" s="30"/>
      <c r="C40" s="30"/>
      <c r="D40" s="30"/>
      <c r="E40" s="30"/>
      <c r="F40" s="30"/>
      <c r="G40" s="31"/>
      <c r="H40" s="4">
        <f>SUM(H30/H38)</f>
        <v>243.93333333333334</v>
      </c>
      <c r="T40" s="4">
        <f>SUM(T30/T38)</f>
        <v>61.356</v>
      </c>
      <c r="V40" s="4">
        <f>SUM(V30/V38)</f>
        <v>278.8</v>
      </c>
    </row>
    <row r="42" ht="11.25" customHeight="1">
      <c r="H42" s="1"/>
    </row>
    <row r="44" spans="2:5" ht="12.75">
      <c r="B44" t="s">
        <v>18</v>
      </c>
      <c r="E44" t="s">
        <v>19</v>
      </c>
    </row>
    <row r="45" spans="2:5" ht="12.75">
      <c r="B45" t="s">
        <v>13</v>
      </c>
      <c r="E45" t="s">
        <v>14</v>
      </c>
    </row>
  </sheetData>
  <sheetProtection/>
  <mergeCells count="5">
    <mergeCell ref="A32:G32"/>
    <mergeCell ref="A40:G40"/>
    <mergeCell ref="A38:G38"/>
    <mergeCell ref="A36:G36"/>
    <mergeCell ref="A34:G3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79"/>
  <sheetViews>
    <sheetView zoomScalePageLayoutView="0" workbookViewId="0" topLeftCell="A1">
      <selection activeCell="A41" sqref="A41"/>
    </sheetView>
  </sheetViews>
  <sheetFormatPr defaultColWidth="9.00390625" defaultRowHeight="12.75"/>
  <cols>
    <col min="5" max="5" width="25.125" style="0" customWidth="1"/>
    <col min="6" max="6" width="7.875" style="0" customWidth="1"/>
    <col min="15" max="15" width="12.375" style="0" customWidth="1"/>
    <col min="17" max="17" width="4.00390625" style="0" customWidth="1"/>
    <col min="20" max="20" width="6.375" style="0" customWidth="1"/>
    <col min="24" max="24" width="13.625" style="0" customWidth="1"/>
    <col min="27" max="27" width="7.25390625" style="0" customWidth="1"/>
    <col min="29" max="29" width="5.375" style="0" customWidth="1"/>
    <col min="33" max="33" width="13.875" style="0" customWidth="1"/>
    <col min="34" max="34" width="12.25390625" style="0" customWidth="1"/>
    <col min="36" max="36" width="6.00390625" style="0" customWidth="1"/>
    <col min="37" max="37" width="7.625" style="0" customWidth="1"/>
    <col min="38" max="38" width="7.00390625" style="0" customWidth="1"/>
    <col min="42" max="42" width="13.125" style="0" customWidth="1"/>
    <col min="43" max="43" width="11.625" style="0" customWidth="1"/>
    <col min="52" max="52" width="13.875" style="0" customWidth="1"/>
  </cols>
  <sheetData>
    <row r="1" spans="45:54" ht="12.75"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ht="12.75" customHeight="1">
      <c r="A2" s="38" t="s">
        <v>44</v>
      </c>
      <c r="B2" s="39"/>
      <c r="C2" s="39"/>
      <c r="D2" s="39"/>
      <c r="E2" s="39"/>
      <c r="F2" s="39"/>
      <c r="G2" s="39"/>
      <c r="J2" s="1" t="s">
        <v>52</v>
      </c>
      <c r="R2" s="38" t="s">
        <v>56</v>
      </c>
      <c r="S2" s="39"/>
      <c r="T2" s="39"/>
      <c r="U2" s="39"/>
      <c r="V2" s="39"/>
      <c r="W2" s="39"/>
      <c r="X2" s="39"/>
      <c r="AA2" s="38" t="s">
        <v>42</v>
      </c>
      <c r="AB2" s="43"/>
      <c r="AC2" s="43"/>
      <c r="AD2" s="43"/>
      <c r="AE2" s="43"/>
      <c r="AF2" s="43"/>
      <c r="AG2" s="43"/>
      <c r="AH2" s="43"/>
      <c r="AJ2" s="38" t="s">
        <v>43</v>
      </c>
      <c r="AK2" s="39"/>
      <c r="AL2" s="39"/>
      <c r="AM2" s="39"/>
      <c r="AN2" s="39"/>
      <c r="AO2" s="39"/>
      <c r="AP2" s="39"/>
      <c r="AQ2" s="39"/>
      <c r="AS2" s="41"/>
      <c r="AT2" s="42"/>
      <c r="AU2" s="42"/>
      <c r="AV2" s="42"/>
      <c r="AW2" s="42"/>
      <c r="AX2" s="42"/>
      <c r="AY2" s="42"/>
      <c r="AZ2" s="42"/>
      <c r="BA2" s="6"/>
      <c r="BB2" s="6"/>
    </row>
    <row r="3" spans="18:54" ht="12.75">
      <c r="R3" s="39"/>
      <c r="S3" s="39"/>
      <c r="T3" s="39"/>
      <c r="U3" s="39"/>
      <c r="V3" s="39"/>
      <c r="W3" s="39"/>
      <c r="X3" s="39"/>
      <c r="AJ3" s="39"/>
      <c r="AK3" s="39"/>
      <c r="AL3" s="39"/>
      <c r="AM3" s="39"/>
      <c r="AN3" s="39"/>
      <c r="AO3" s="39"/>
      <c r="AP3" s="39"/>
      <c r="AQ3" s="39"/>
      <c r="AS3" s="42"/>
      <c r="AT3" s="42"/>
      <c r="AU3" s="42"/>
      <c r="AV3" s="42"/>
      <c r="AW3" s="42"/>
      <c r="AX3" s="42"/>
      <c r="AY3" s="42"/>
      <c r="AZ3" s="42"/>
      <c r="BA3" s="6"/>
      <c r="BB3" s="6"/>
    </row>
    <row r="4" spans="1:54" ht="12.75">
      <c r="A4" s="1"/>
      <c r="C4" s="1"/>
      <c r="I4" s="1"/>
      <c r="L4" s="1"/>
      <c r="AA4" s="1"/>
      <c r="AD4" s="1"/>
      <c r="AJ4" s="1"/>
      <c r="AM4" s="1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4" ht="12.75">
      <c r="A5" s="1"/>
      <c r="H5" s="6"/>
      <c r="I5" s="1"/>
      <c r="R5" s="1"/>
      <c r="AA5" s="1"/>
      <c r="AJ5" s="1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4" ht="12.75">
      <c r="A6" s="2" t="s">
        <v>1</v>
      </c>
      <c r="B6" s="2"/>
      <c r="C6" s="2" t="s">
        <v>75</v>
      </c>
      <c r="D6" s="2"/>
      <c r="E6" s="2"/>
      <c r="F6" s="2"/>
      <c r="G6" s="4">
        <v>160</v>
      </c>
      <c r="H6" s="6"/>
      <c r="I6" s="2" t="s">
        <v>1</v>
      </c>
      <c r="J6" s="2"/>
      <c r="K6" s="2"/>
      <c r="L6" s="2" t="s">
        <v>65</v>
      </c>
      <c r="M6" s="2"/>
      <c r="N6" s="2"/>
      <c r="O6" s="2"/>
      <c r="P6" s="4">
        <v>52.8</v>
      </c>
      <c r="R6" s="2" t="s">
        <v>1</v>
      </c>
      <c r="S6" s="2"/>
      <c r="T6" s="2"/>
      <c r="U6" s="2" t="s">
        <v>57</v>
      </c>
      <c r="V6" s="2"/>
      <c r="W6" s="2"/>
      <c r="X6" s="2"/>
      <c r="Y6" s="4">
        <v>75.2</v>
      </c>
      <c r="AA6" s="2" t="s">
        <v>1</v>
      </c>
      <c r="AB6" s="2"/>
      <c r="AC6" s="2"/>
      <c r="AD6" s="2" t="s">
        <v>63</v>
      </c>
      <c r="AE6" s="2"/>
      <c r="AF6" s="2"/>
      <c r="AG6" s="2"/>
      <c r="AH6" s="4">
        <v>50.4</v>
      </c>
      <c r="AJ6" s="2" t="s">
        <v>1</v>
      </c>
      <c r="AK6" s="2"/>
      <c r="AL6" s="2"/>
      <c r="AM6" s="2" t="s">
        <v>62</v>
      </c>
      <c r="AN6" s="2"/>
      <c r="AO6" s="2"/>
      <c r="AP6" s="2"/>
      <c r="AQ6" s="4">
        <v>89.6</v>
      </c>
      <c r="AS6" s="13"/>
      <c r="AT6" s="6"/>
      <c r="AU6" s="6"/>
      <c r="AV6" s="6"/>
      <c r="AW6" s="6"/>
      <c r="AX6" s="6"/>
      <c r="AY6" s="6"/>
      <c r="AZ6" s="6"/>
      <c r="BA6" s="8"/>
      <c r="BB6" s="6"/>
    </row>
    <row r="7" spans="1:54" ht="12.75">
      <c r="A7" s="2"/>
      <c r="B7" s="2"/>
      <c r="C7" s="2" t="s">
        <v>72</v>
      </c>
      <c r="D7" s="2"/>
      <c r="E7" s="2"/>
      <c r="F7" s="2"/>
      <c r="G7" s="4">
        <v>529.5</v>
      </c>
      <c r="H7" s="6"/>
      <c r="I7" s="2"/>
      <c r="J7" s="2"/>
      <c r="K7" s="2"/>
      <c r="L7" s="2" t="s">
        <v>73</v>
      </c>
      <c r="M7" s="2"/>
      <c r="N7" s="2"/>
      <c r="O7" s="2"/>
      <c r="P7" s="4">
        <v>169.44</v>
      </c>
      <c r="R7" s="2"/>
      <c r="S7" s="2"/>
      <c r="T7" s="2"/>
      <c r="U7" s="2" t="s">
        <v>82</v>
      </c>
      <c r="V7" s="2"/>
      <c r="W7" s="2"/>
      <c r="X7" s="2"/>
      <c r="Y7" s="4">
        <v>105.9</v>
      </c>
      <c r="AA7" s="2"/>
      <c r="AB7" s="2"/>
      <c r="AC7" s="2"/>
      <c r="AD7" s="2" t="s">
        <v>84</v>
      </c>
      <c r="AE7" s="2"/>
      <c r="AF7" s="2"/>
      <c r="AG7" s="2"/>
      <c r="AH7" s="4">
        <v>74.13</v>
      </c>
      <c r="AJ7" s="2"/>
      <c r="AK7" s="2"/>
      <c r="AL7" s="2"/>
      <c r="AM7" s="2" t="s">
        <v>91</v>
      </c>
      <c r="AN7" s="2"/>
      <c r="AO7" s="2"/>
      <c r="AP7" s="2"/>
      <c r="AQ7" s="4">
        <v>105.9</v>
      </c>
      <c r="AS7" s="6"/>
      <c r="AT7" s="6"/>
      <c r="AU7" s="6"/>
      <c r="AV7" s="6"/>
      <c r="AW7" s="6"/>
      <c r="AX7" s="6"/>
      <c r="AY7" s="6"/>
      <c r="AZ7" s="6"/>
      <c r="BA7" s="8"/>
      <c r="BB7" s="6"/>
    </row>
    <row r="8" spans="1:54" ht="12.75">
      <c r="A8" s="2"/>
      <c r="B8" s="2"/>
      <c r="C8" s="2" t="s">
        <v>71</v>
      </c>
      <c r="D8" s="2"/>
      <c r="E8" s="2"/>
      <c r="F8" s="2"/>
      <c r="G8" s="4">
        <v>1382.5</v>
      </c>
      <c r="H8" s="6"/>
      <c r="I8" s="2"/>
      <c r="J8" s="2"/>
      <c r="K8" s="2"/>
      <c r="L8" s="2" t="s">
        <v>74</v>
      </c>
      <c r="M8" s="2"/>
      <c r="N8" s="2"/>
      <c r="O8" s="2"/>
      <c r="P8" s="4">
        <v>88.48</v>
      </c>
      <c r="R8" s="2"/>
      <c r="S8" s="2"/>
      <c r="T8" s="2"/>
      <c r="U8" s="2" t="s">
        <v>83</v>
      </c>
      <c r="V8" s="2"/>
      <c r="W8" s="2"/>
      <c r="X8" s="2"/>
      <c r="Y8" s="4">
        <v>73.8</v>
      </c>
      <c r="AA8" s="2"/>
      <c r="AB8" s="2"/>
      <c r="AC8" s="2"/>
      <c r="AD8" s="2" t="s">
        <v>85</v>
      </c>
      <c r="AE8" s="2"/>
      <c r="AF8" s="2"/>
      <c r="AG8" s="2"/>
      <c r="AH8" s="4">
        <v>55.3</v>
      </c>
      <c r="AJ8" s="2"/>
      <c r="AK8" s="2"/>
      <c r="AL8" s="2"/>
      <c r="AM8" s="2" t="s">
        <v>89</v>
      </c>
      <c r="AN8" s="2"/>
      <c r="AO8" s="2"/>
      <c r="AP8" s="2"/>
      <c r="AQ8" s="4">
        <v>94.01</v>
      </c>
      <c r="AS8" s="6"/>
      <c r="AT8" s="6"/>
      <c r="AU8" s="6"/>
      <c r="AV8" s="6"/>
      <c r="AW8" s="6"/>
      <c r="AX8" s="6"/>
      <c r="AY8" s="6"/>
      <c r="AZ8" s="6"/>
      <c r="BA8" s="8"/>
      <c r="BB8" s="6"/>
    </row>
    <row r="9" spans="1:54" ht="12.75">
      <c r="A9" s="2"/>
      <c r="B9" s="2"/>
      <c r="C9" s="2" t="s">
        <v>37</v>
      </c>
      <c r="D9" s="2"/>
      <c r="E9" s="2"/>
      <c r="F9" s="2"/>
      <c r="G9" s="4">
        <v>77.7</v>
      </c>
      <c r="H9" s="6"/>
      <c r="I9" s="2"/>
      <c r="J9" s="2"/>
      <c r="K9" s="2"/>
      <c r="L9" s="2" t="s">
        <v>4</v>
      </c>
      <c r="M9" s="2"/>
      <c r="N9" s="2"/>
      <c r="O9" s="2"/>
      <c r="P9" s="4">
        <v>20</v>
      </c>
      <c r="R9" s="2"/>
      <c r="S9" s="2"/>
      <c r="T9" s="2"/>
      <c r="U9" s="2"/>
      <c r="V9" s="2"/>
      <c r="W9" s="2"/>
      <c r="X9" s="2"/>
      <c r="Y9" s="4"/>
      <c r="AA9" s="2"/>
      <c r="AB9" s="2"/>
      <c r="AC9" s="2"/>
      <c r="AD9" s="2"/>
      <c r="AE9" s="2"/>
      <c r="AF9" s="2"/>
      <c r="AG9" s="2"/>
      <c r="AH9" s="2"/>
      <c r="AJ9" s="2"/>
      <c r="AK9" s="2"/>
      <c r="AL9" s="2"/>
      <c r="AM9" s="2"/>
      <c r="AN9" s="2"/>
      <c r="AO9" s="2"/>
      <c r="AP9" s="2"/>
      <c r="AQ9" s="2"/>
      <c r="AS9" s="6"/>
      <c r="AT9" s="6"/>
      <c r="AU9" s="6"/>
      <c r="AV9" s="6"/>
      <c r="AW9" s="40"/>
      <c r="AX9" s="40"/>
      <c r="AY9" s="40"/>
      <c r="AZ9" s="40"/>
      <c r="BA9" s="6"/>
      <c r="BB9" s="6"/>
    </row>
    <row r="10" spans="1:54" ht="12.75">
      <c r="A10" s="2" t="s">
        <v>2</v>
      </c>
      <c r="B10" s="2"/>
      <c r="C10" s="2"/>
      <c r="D10" s="2"/>
      <c r="E10" s="2"/>
      <c r="F10" s="2"/>
      <c r="G10" s="4"/>
      <c r="H10" s="6"/>
      <c r="I10" s="2" t="s">
        <v>2</v>
      </c>
      <c r="J10" s="2"/>
      <c r="K10" s="2"/>
      <c r="L10" s="2"/>
      <c r="M10" s="2"/>
      <c r="N10" s="2"/>
      <c r="O10" s="2"/>
      <c r="P10" s="4"/>
      <c r="R10" s="2" t="s">
        <v>2</v>
      </c>
      <c r="S10" s="2"/>
      <c r="T10" s="2"/>
      <c r="U10" s="2"/>
      <c r="V10" s="2"/>
      <c r="W10" s="2"/>
      <c r="X10" s="2"/>
      <c r="Y10" s="4"/>
      <c r="AA10" s="2" t="s">
        <v>2</v>
      </c>
      <c r="AB10" s="2"/>
      <c r="AC10" s="2"/>
      <c r="AD10" s="2"/>
      <c r="AE10" s="2"/>
      <c r="AF10" s="2"/>
      <c r="AG10" s="2"/>
      <c r="AH10" s="2"/>
      <c r="AJ10" s="2" t="s">
        <v>2</v>
      </c>
      <c r="AK10" s="2"/>
      <c r="AL10" s="2"/>
      <c r="AM10" s="2"/>
      <c r="AN10" s="2"/>
      <c r="AO10" s="2"/>
      <c r="AP10" s="2"/>
      <c r="AQ10" s="2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ht="12.75">
      <c r="A11" s="2" t="s">
        <v>39</v>
      </c>
      <c r="B11" s="2"/>
      <c r="C11" s="2"/>
      <c r="D11" s="2"/>
      <c r="E11" s="2"/>
      <c r="F11" s="2"/>
      <c r="G11" s="4"/>
      <c r="H11" s="6"/>
      <c r="I11" s="2" t="s">
        <v>39</v>
      </c>
      <c r="J11" s="2"/>
      <c r="K11" s="2"/>
      <c r="L11" s="2"/>
      <c r="M11" s="2"/>
      <c r="N11" s="2"/>
      <c r="O11" s="2"/>
      <c r="P11" s="4"/>
      <c r="R11" s="2" t="s">
        <v>39</v>
      </c>
      <c r="S11" s="2"/>
      <c r="T11" s="2"/>
      <c r="U11" s="2"/>
      <c r="V11" s="2"/>
      <c r="W11" s="2"/>
      <c r="X11" s="2"/>
      <c r="Y11" s="4"/>
      <c r="AA11" s="2" t="s">
        <v>39</v>
      </c>
      <c r="AB11" s="2"/>
      <c r="AC11" s="2"/>
      <c r="AD11" s="2"/>
      <c r="AE11" s="2"/>
      <c r="AF11" s="2"/>
      <c r="AG11" s="2"/>
      <c r="AH11" s="2"/>
      <c r="AJ11" s="2" t="s">
        <v>39</v>
      </c>
      <c r="AK11" s="2"/>
      <c r="AL11" s="2"/>
      <c r="AM11" s="2"/>
      <c r="AN11" s="2"/>
      <c r="AO11" s="2"/>
      <c r="AP11" s="2"/>
      <c r="AQ11" s="2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4" ht="12.75">
      <c r="A12" s="2"/>
      <c r="B12" s="2"/>
      <c r="C12" s="2" t="s">
        <v>66</v>
      </c>
      <c r="D12" s="2"/>
      <c r="E12" s="2"/>
      <c r="F12" s="2"/>
      <c r="G12" s="4">
        <v>705.75</v>
      </c>
      <c r="H12" s="6"/>
      <c r="I12" s="2"/>
      <c r="J12" s="2"/>
      <c r="K12" s="2"/>
      <c r="L12" s="2" t="s">
        <v>80</v>
      </c>
      <c r="M12" s="2"/>
      <c r="N12" s="2"/>
      <c r="O12" s="2"/>
      <c r="P12" s="4">
        <v>235.25</v>
      </c>
      <c r="R12" s="2"/>
      <c r="S12" s="2"/>
      <c r="T12" s="2"/>
      <c r="U12" s="2" t="s">
        <v>94</v>
      </c>
      <c r="V12" s="2"/>
      <c r="W12" s="2"/>
      <c r="X12" s="2"/>
      <c r="Y12" s="4">
        <v>235.25</v>
      </c>
      <c r="AA12" s="2"/>
      <c r="AB12" s="2"/>
      <c r="AC12" s="2"/>
      <c r="AD12" s="2" t="s">
        <v>86</v>
      </c>
      <c r="AE12" s="2"/>
      <c r="AF12" s="2"/>
      <c r="AG12" s="2"/>
      <c r="AH12" s="4">
        <v>470.5</v>
      </c>
      <c r="AJ12" s="2"/>
      <c r="AK12" s="2"/>
      <c r="AL12" s="2"/>
      <c r="AM12" s="2" t="s">
        <v>90</v>
      </c>
      <c r="AN12" s="2"/>
      <c r="AO12" s="2"/>
      <c r="AP12" s="2"/>
      <c r="AQ12" s="4">
        <v>705.75</v>
      </c>
      <c r="AS12" s="6"/>
      <c r="AT12" s="6"/>
      <c r="AU12" s="6"/>
      <c r="AV12" s="6"/>
      <c r="AW12" s="6"/>
      <c r="AX12" s="6"/>
      <c r="AY12" s="6"/>
      <c r="AZ12" s="6"/>
      <c r="BA12" s="8"/>
      <c r="BB12" s="6"/>
    </row>
    <row r="13" spans="1:54" ht="12.75">
      <c r="A13" s="2"/>
      <c r="B13" s="2"/>
      <c r="C13" s="2" t="s">
        <v>67</v>
      </c>
      <c r="D13" s="2"/>
      <c r="E13" s="2"/>
      <c r="F13" s="2"/>
      <c r="G13" s="4">
        <v>235.25</v>
      </c>
      <c r="H13" s="6"/>
      <c r="I13" s="2"/>
      <c r="J13" s="2"/>
      <c r="K13" s="2"/>
      <c r="L13" s="2" t="s">
        <v>54</v>
      </c>
      <c r="M13" s="2"/>
      <c r="N13" s="2"/>
      <c r="O13" s="2"/>
      <c r="P13" s="4">
        <v>235.25</v>
      </c>
      <c r="R13" s="2"/>
      <c r="S13" s="2"/>
      <c r="T13" s="2"/>
      <c r="U13" s="2"/>
      <c r="V13" s="2"/>
      <c r="W13" s="2"/>
      <c r="X13" s="2"/>
      <c r="Y13" s="4"/>
      <c r="AA13" s="2"/>
      <c r="AB13" s="2"/>
      <c r="AC13" s="2"/>
      <c r="AD13" s="2" t="s">
        <v>87</v>
      </c>
      <c r="AE13" s="2"/>
      <c r="AF13" s="2"/>
      <c r="AG13" s="2"/>
      <c r="AH13" s="4">
        <v>235.25</v>
      </c>
      <c r="AJ13" s="2"/>
      <c r="AK13" s="2"/>
      <c r="AL13" s="2"/>
      <c r="AM13" s="2" t="s">
        <v>87</v>
      </c>
      <c r="AN13" s="2"/>
      <c r="AO13" s="2"/>
      <c r="AP13" s="2"/>
      <c r="AQ13" s="4">
        <v>235.25</v>
      </c>
      <c r="AS13" s="6"/>
      <c r="AT13" s="6"/>
      <c r="AU13" s="6"/>
      <c r="AV13" s="6"/>
      <c r="AW13" s="6"/>
      <c r="AX13" s="6"/>
      <c r="AY13" s="6"/>
      <c r="AZ13" s="6"/>
      <c r="BA13" s="8"/>
      <c r="BB13" s="6"/>
    </row>
    <row r="14" spans="1:54" ht="12.75">
      <c r="A14" s="2"/>
      <c r="B14" s="2"/>
      <c r="C14" s="2" t="s">
        <v>45</v>
      </c>
      <c r="D14" s="2"/>
      <c r="E14" s="2"/>
      <c r="F14" s="2"/>
      <c r="G14" s="4">
        <v>1151.75</v>
      </c>
      <c r="H14" s="6"/>
      <c r="I14" s="2"/>
      <c r="J14" s="2"/>
      <c r="K14" s="2"/>
      <c r="L14" s="2" t="s">
        <v>55</v>
      </c>
      <c r="M14" s="2"/>
      <c r="N14" s="2"/>
      <c r="O14" s="2"/>
      <c r="P14" s="4">
        <v>350</v>
      </c>
      <c r="R14" s="2"/>
      <c r="S14" s="2"/>
      <c r="T14" s="2"/>
      <c r="U14" s="2"/>
      <c r="V14" s="2"/>
      <c r="W14" s="2"/>
      <c r="X14" s="2"/>
      <c r="Y14" s="4"/>
      <c r="AA14" s="2"/>
      <c r="AB14" s="2"/>
      <c r="AC14" s="2"/>
      <c r="AD14" s="2" t="s">
        <v>88</v>
      </c>
      <c r="AE14" s="2"/>
      <c r="AF14" s="2"/>
      <c r="AG14" s="2"/>
      <c r="AH14" s="4">
        <v>420.5</v>
      </c>
      <c r="AJ14" s="2"/>
      <c r="AK14" s="2"/>
      <c r="AL14" s="2"/>
      <c r="AM14" s="2" t="s">
        <v>60</v>
      </c>
      <c r="AN14" s="2"/>
      <c r="AO14" s="2"/>
      <c r="AP14" s="2"/>
      <c r="AQ14" s="4">
        <v>1151.75</v>
      </c>
      <c r="AS14" s="6"/>
      <c r="AT14" s="6"/>
      <c r="AU14" s="6"/>
      <c r="AV14" s="6"/>
      <c r="AW14" s="6"/>
      <c r="AX14" s="6"/>
      <c r="AY14" s="6"/>
      <c r="AZ14" s="6"/>
      <c r="BA14" s="8"/>
      <c r="BB14" s="6"/>
    </row>
    <row r="15" spans="1:54" ht="12.75">
      <c r="A15" s="2" t="s">
        <v>17</v>
      </c>
      <c r="B15" s="2"/>
      <c r="C15" s="2"/>
      <c r="D15" s="2"/>
      <c r="E15" s="2"/>
      <c r="F15" s="2"/>
      <c r="G15" s="4">
        <f>SUM((G12+G13+G14)*36.76%)</f>
        <v>769.2949</v>
      </c>
      <c r="H15" s="6"/>
      <c r="I15" s="2" t="s">
        <v>17</v>
      </c>
      <c r="J15" s="2"/>
      <c r="K15" s="2"/>
      <c r="L15" s="2"/>
      <c r="M15" s="2"/>
      <c r="N15" s="2"/>
      <c r="O15" s="2"/>
      <c r="P15" s="4">
        <f>SUM((P12+P13+P14)*36.76%)</f>
        <v>301.6158</v>
      </c>
      <c r="R15" s="2" t="s">
        <v>17</v>
      </c>
      <c r="S15" s="2"/>
      <c r="T15" s="2"/>
      <c r="U15" s="2"/>
      <c r="V15" s="2"/>
      <c r="W15" s="2"/>
      <c r="X15" s="2"/>
      <c r="Y15" s="4">
        <f>SUM((Y12+Y13+Y14)*36.76%)</f>
        <v>86.47789999999999</v>
      </c>
      <c r="AA15" s="2" t="s">
        <v>17</v>
      </c>
      <c r="AB15" s="2"/>
      <c r="AC15" s="2"/>
      <c r="AD15" s="2"/>
      <c r="AE15" s="2"/>
      <c r="AF15" s="2"/>
      <c r="AG15" s="2"/>
      <c r="AH15" s="4">
        <f>SUM((AH12+AH13+AH14)*36.76%)</f>
        <v>414.0095</v>
      </c>
      <c r="AJ15" s="2" t="s">
        <v>17</v>
      </c>
      <c r="AK15" s="2"/>
      <c r="AL15" s="2"/>
      <c r="AM15" s="2"/>
      <c r="AN15" s="2"/>
      <c r="AO15" s="2"/>
      <c r="AP15" s="2"/>
      <c r="AQ15" s="4">
        <f>SUM((AQ12+AQ13+AQ14)*36.76%)</f>
        <v>769.2949</v>
      </c>
      <c r="AS15" s="6"/>
      <c r="AT15" s="6"/>
      <c r="AU15" s="6"/>
      <c r="AV15" s="6"/>
      <c r="AW15" s="6"/>
      <c r="AX15" s="6"/>
      <c r="AY15" s="6"/>
      <c r="AZ15" s="6"/>
      <c r="BA15" s="8"/>
      <c r="BB15" s="6"/>
    </row>
    <row r="16" spans="1:54" ht="12.75">
      <c r="A16" s="34" t="s">
        <v>68</v>
      </c>
      <c r="B16" s="35"/>
      <c r="C16" s="35"/>
      <c r="D16" s="35"/>
      <c r="E16" s="35"/>
      <c r="F16" s="36"/>
      <c r="G16" s="4"/>
      <c r="H16" s="6"/>
      <c r="I16" s="34" t="s">
        <v>68</v>
      </c>
      <c r="J16" s="35"/>
      <c r="K16" s="35"/>
      <c r="L16" s="35"/>
      <c r="M16" s="35"/>
      <c r="N16" s="35"/>
      <c r="O16" s="36"/>
      <c r="P16" s="4"/>
      <c r="R16" s="29" t="s">
        <v>64</v>
      </c>
      <c r="S16" s="30"/>
      <c r="T16" s="30"/>
      <c r="U16" s="30"/>
      <c r="V16" s="30"/>
      <c r="W16" s="31"/>
      <c r="X16" s="2"/>
      <c r="Y16" s="4"/>
      <c r="AA16" s="34" t="s">
        <v>64</v>
      </c>
      <c r="AB16" s="35"/>
      <c r="AC16" s="35"/>
      <c r="AD16" s="35"/>
      <c r="AE16" s="35"/>
      <c r="AF16" s="36"/>
      <c r="AG16" s="2"/>
      <c r="AH16" s="4"/>
      <c r="AJ16" s="34" t="s">
        <v>64</v>
      </c>
      <c r="AK16" s="35"/>
      <c r="AL16" s="35"/>
      <c r="AM16" s="35"/>
      <c r="AN16" s="35"/>
      <c r="AO16" s="36"/>
      <c r="AP16" s="2"/>
      <c r="AQ16" s="4"/>
      <c r="AS16" s="6"/>
      <c r="AT16" s="6"/>
      <c r="AU16" s="6"/>
      <c r="AV16" s="6"/>
      <c r="AW16" s="6"/>
      <c r="AX16" s="6"/>
      <c r="AY16" s="6"/>
      <c r="AZ16" s="6"/>
      <c r="BA16" s="8"/>
      <c r="BB16" s="6"/>
    </row>
    <row r="17" spans="1:54" ht="12.75">
      <c r="A17" s="2"/>
      <c r="B17" s="2"/>
      <c r="C17" s="2"/>
      <c r="D17" s="2"/>
      <c r="E17" s="2"/>
      <c r="F17" s="2"/>
      <c r="G17" s="4"/>
      <c r="H17" s="6"/>
      <c r="I17" s="2"/>
      <c r="J17" s="2"/>
      <c r="K17" s="2"/>
      <c r="L17" s="2"/>
      <c r="M17" s="2"/>
      <c r="N17" s="2"/>
      <c r="O17" s="2"/>
      <c r="P17" s="2"/>
      <c r="S17" s="2"/>
      <c r="T17" s="2"/>
      <c r="U17" s="2"/>
      <c r="V17" s="2"/>
      <c r="W17" s="2"/>
      <c r="X17" s="2"/>
      <c r="Y17" s="4"/>
      <c r="AA17" s="2" t="s">
        <v>9</v>
      </c>
      <c r="AB17" s="2"/>
      <c r="AC17" s="2"/>
      <c r="AD17" s="2"/>
      <c r="AE17" s="2"/>
      <c r="AF17" s="2"/>
      <c r="AG17" s="2"/>
      <c r="AH17" s="4">
        <v>80</v>
      </c>
      <c r="AJ17" s="2" t="s">
        <v>9</v>
      </c>
      <c r="AK17" s="2"/>
      <c r="AL17" s="2"/>
      <c r="AM17" s="2"/>
      <c r="AN17" s="2"/>
      <c r="AO17" s="2"/>
      <c r="AP17" s="2"/>
      <c r="AQ17" s="4">
        <v>448.5</v>
      </c>
      <c r="AS17" s="6"/>
      <c r="AT17" s="6"/>
      <c r="AU17" s="6"/>
      <c r="AV17" s="6"/>
      <c r="AW17" s="6"/>
      <c r="AX17" s="6"/>
      <c r="AY17" s="6"/>
      <c r="AZ17" s="6"/>
      <c r="BA17" s="8"/>
      <c r="BB17" s="6"/>
    </row>
    <row r="18" spans="1:54" ht="12.75">
      <c r="A18" s="2" t="s">
        <v>9</v>
      </c>
      <c r="B18" s="2"/>
      <c r="C18" s="2"/>
      <c r="D18" s="2"/>
      <c r="E18" s="2"/>
      <c r="F18" s="2"/>
      <c r="G18" s="4">
        <v>200</v>
      </c>
      <c r="H18" s="6"/>
      <c r="I18" s="2" t="s">
        <v>9</v>
      </c>
      <c r="J18" s="2"/>
      <c r="K18" s="2"/>
      <c r="L18" s="2"/>
      <c r="M18" s="2"/>
      <c r="N18" s="2"/>
      <c r="O18" s="2"/>
      <c r="P18" s="4">
        <v>219.7</v>
      </c>
      <c r="R18" s="2" t="s">
        <v>9</v>
      </c>
      <c r="S18" s="2"/>
      <c r="T18" s="2"/>
      <c r="U18" s="2"/>
      <c r="V18" s="2"/>
      <c r="W18" s="2"/>
      <c r="X18" s="2"/>
      <c r="Y18" s="4">
        <v>23.4</v>
      </c>
      <c r="AA18" s="2"/>
      <c r="AB18" s="2"/>
      <c r="AC18" s="2"/>
      <c r="AD18" s="2"/>
      <c r="AE18" s="2"/>
      <c r="AF18" s="2"/>
      <c r="AG18" s="2"/>
      <c r="AH18" s="4"/>
      <c r="AJ18" s="2"/>
      <c r="AK18" s="2"/>
      <c r="AL18" s="2"/>
      <c r="AM18" s="2"/>
      <c r="AN18" s="2"/>
      <c r="AO18" s="2"/>
      <c r="AP18" s="2"/>
      <c r="AQ18" s="4"/>
      <c r="AS18" s="6"/>
      <c r="AT18" s="6"/>
      <c r="AU18" s="6"/>
      <c r="AV18" s="6"/>
      <c r="AW18" s="6"/>
      <c r="AX18" s="6"/>
      <c r="AY18" s="6"/>
      <c r="AZ18" s="6"/>
      <c r="BA18" s="19"/>
      <c r="BB18" s="6"/>
    </row>
    <row r="19" spans="1:54" ht="12.75">
      <c r="A19" s="2"/>
      <c r="B19" s="2"/>
      <c r="C19" s="2"/>
      <c r="D19" s="2"/>
      <c r="E19" s="2"/>
      <c r="F19" s="2" t="s">
        <v>28</v>
      </c>
      <c r="G19" s="12">
        <f>SUM(G6:G18)</f>
        <v>5211.7449</v>
      </c>
      <c r="H19" s="7"/>
      <c r="I19" s="2"/>
      <c r="J19" s="2"/>
      <c r="K19" s="2"/>
      <c r="L19" s="2"/>
      <c r="M19" s="2"/>
      <c r="N19" s="2"/>
      <c r="O19" s="2" t="s">
        <v>28</v>
      </c>
      <c r="P19" s="12">
        <f>SUM(P6+P7+P8+P9+P11+P13+P14+P15+P18+P12)</f>
        <v>1672.5358</v>
      </c>
      <c r="R19" s="2"/>
      <c r="S19" s="2"/>
      <c r="T19" s="2"/>
      <c r="U19" s="2"/>
      <c r="V19" s="2"/>
      <c r="W19" s="2"/>
      <c r="X19" s="2" t="s">
        <v>28</v>
      </c>
      <c r="Y19" s="12">
        <f>SUM(Y6+Y7+Y8+Y9+Y11+Y13+Y14+Y15+Y18+Y12)</f>
        <v>600.0279</v>
      </c>
      <c r="AA19" s="2"/>
      <c r="AB19" s="2"/>
      <c r="AC19" s="2"/>
      <c r="AD19" s="2"/>
      <c r="AE19" s="2"/>
      <c r="AF19" s="2"/>
      <c r="AG19" s="2" t="s">
        <v>28</v>
      </c>
      <c r="AH19" s="12">
        <f>SUM(AH6:AH18)</f>
        <v>1800.0895</v>
      </c>
      <c r="AJ19" s="2"/>
      <c r="AK19" s="2"/>
      <c r="AL19" s="2"/>
      <c r="AM19" s="2"/>
      <c r="AN19" s="2"/>
      <c r="AO19" s="2"/>
      <c r="AP19" s="2" t="s">
        <v>28</v>
      </c>
      <c r="AQ19" s="12">
        <f>SUM(AQ6:AQ18)</f>
        <v>3600.0549</v>
      </c>
      <c r="AS19" s="6"/>
      <c r="AT19" s="40"/>
      <c r="AU19" s="40"/>
      <c r="AV19" s="40"/>
      <c r="AW19" s="40"/>
      <c r="AX19" s="40"/>
      <c r="AY19" s="40"/>
      <c r="AZ19" s="40"/>
      <c r="BA19" s="8"/>
      <c r="BB19" s="6"/>
    </row>
    <row r="20" spans="1:54" ht="12.75">
      <c r="A20" s="15" t="s">
        <v>70</v>
      </c>
      <c r="B20" s="14"/>
      <c r="C20" s="14"/>
      <c r="D20" s="14"/>
      <c r="E20" s="14"/>
      <c r="F20" s="5"/>
      <c r="G20" s="28">
        <f>SUM(G19/4*1)*25%</f>
        <v>325.73405625</v>
      </c>
      <c r="H20" s="7"/>
      <c r="I20" s="15" t="s">
        <v>70</v>
      </c>
      <c r="J20" s="2"/>
      <c r="K20" s="2"/>
      <c r="L20" s="2"/>
      <c r="M20" s="2"/>
      <c r="N20" s="2"/>
      <c r="O20" s="2"/>
      <c r="P20" s="28">
        <f>SUM(P19/4*1)*25%</f>
        <v>104.5334875</v>
      </c>
      <c r="R20" s="15" t="s">
        <v>70</v>
      </c>
      <c r="S20" s="14"/>
      <c r="T20" s="14"/>
      <c r="U20" s="14"/>
      <c r="V20" s="14"/>
      <c r="W20" s="14"/>
      <c r="X20" s="5"/>
      <c r="Y20" s="28">
        <f>SUM(Y19/4*1)*25%</f>
        <v>37.50174375</v>
      </c>
      <c r="AA20" s="15" t="s">
        <v>70</v>
      </c>
      <c r="AB20" s="14"/>
      <c r="AC20" s="14"/>
      <c r="AD20" s="14"/>
      <c r="AE20" s="14"/>
      <c r="AF20" s="14"/>
      <c r="AG20" s="5"/>
      <c r="AH20" s="28">
        <f>SUM(AH19/4*1)*25%</f>
        <v>112.50559375</v>
      </c>
      <c r="AJ20" s="29" t="s">
        <v>61</v>
      </c>
      <c r="AK20" s="30"/>
      <c r="AL20" s="30"/>
      <c r="AM20" s="30"/>
      <c r="AN20" s="30"/>
      <c r="AO20" s="30"/>
      <c r="AP20" s="31"/>
      <c r="AQ20" s="4">
        <f>SUM(AQ19*10%)</f>
        <v>360.00549</v>
      </c>
      <c r="AS20" s="6"/>
      <c r="AT20" s="40"/>
      <c r="AU20" s="40"/>
      <c r="AV20" s="40"/>
      <c r="AW20" s="40"/>
      <c r="AX20" s="40"/>
      <c r="AY20" s="40"/>
      <c r="AZ20" s="40"/>
      <c r="BA20" s="22"/>
      <c r="BB20" s="6"/>
    </row>
    <row r="21" spans="1:54" ht="12.75">
      <c r="A21" s="29" t="s">
        <v>69</v>
      </c>
      <c r="B21" s="30"/>
      <c r="C21" s="30"/>
      <c r="D21" s="30"/>
      <c r="E21" s="30"/>
      <c r="F21" s="31"/>
      <c r="G21" s="4">
        <f>SUM(G19/4*3)*23%</f>
        <v>899.0259952499999</v>
      </c>
      <c r="H21" s="6"/>
      <c r="I21" s="37" t="s">
        <v>69</v>
      </c>
      <c r="J21" s="37"/>
      <c r="K21" s="37"/>
      <c r="L21" s="37"/>
      <c r="M21" s="37"/>
      <c r="N21" s="37"/>
      <c r="O21" s="37"/>
      <c r="P21" s="4">
        <f>SUM(P19/4*3)*23%</f>
        <v>288.51242550000006</v>
      </c>
      <c r="R21" s="37" t="s">
        <v>69</v>
      </c>
      <c r="S21" s="37"/>
      <c r="T21" s="37"/>
      <c r="U21" s="37"/>
      <c r="V21" s="37"/>
      <c r="W21" s="37"/>
      <c r="X21" s="37"/>
      <c r="Y21" s="4">
        <f>SUM(Y19/4*3)*23%</f>
        <v>103.50481275000001</v>
      </c>
      <c r="AA21" s="37" t="s">
        <v>69</v>
      </c>
      <c r="AB21" s="37"/>
      <c r="AC21" s="37"/>
      <c r="AD21" s="37"/>
      <c r="AE21" s="37"/>
      <c r="AF21" s="37"/>
      <c r="AG21" s="37"/>
      <c r="AH21" s="4">
        <f>SUM(AH19/4*3)*23%</f>
        <v>310.51543875000004</v>
      </c>
      <c r="AJ21" s="29" t="s">
        <v>70</v>
      </c>
      <c r="AK21" s="30"/>
      <c r="AL21" s="30"/>
      <c r="AM21" s="30"/>
      <c r="AN21" s="30"/>
      <c r="AO21" s="30"/>
      <c r="AP21" s="31"/>
      <c r="AQ21" s="28">
        <f>SUM(AQ20/4*1)*25%</f>
        <v>22.500343125</v>
      </c>
      <c r="AS21" s="6"/>
      <c r="AT21" s="40"/>
      <c r="AU21" s="40"/>
      <c r="AV21" s="40"/>
      <c r="AW21" s="40"/>
      <c r="AX21" s="40"/>
      <c r="AY21" s="40"/>
      <c r="AZ21" s="40"/>
      <c r="BA21" s="8"/>
      <c r="BB21" s="6"/>
    </row>
    <row r="22" spans="1:54" ht="12.75">
      <c r="A22" s="2" t="s">
        <v>46</v>
      </c>
      <c r="B22" s="2"/>
      <c r="C22" s="2"/>
      <c r="D22" s="2"/>
      <c r="E22" s="2"/>
      <c r="F22" s="2"/>
      <c r="G22" s="4">
        <f>SUM(G19*10%)</f>
        <v>521.17449</v>
      </c>
      <c r="H22" s="6"/>
      <c r="I22" s="2"/>
      <c r="J22" s="2"/>
      <c r="K22" s="2"/>
      <c r="L22" s="2"/>
      <c r="M22" s="2"/>
      <c r="N22" s="2"/>
      <c r="O22" s="2"/>
      <c r="P22" s="4"/>
      <c r="R22" s="2"/>
      <c r="S22" s="2"/>
      <c r="T22" s="2"/>
      <c r="U22" s="2"/>
      <c r="V22" s="2"/>
      <c r="W22" s="2"/>
      <c r="X22" s="2"/>
      <c r="Y22" s="4"/>
      <c r="AA22" s="2"/>
      <c r="AB22" s="2"/>
      <c r="AC22" s="2"/>
      <c r="AD22" s="2"/>
      <c r="AE22" s="2"/>
      <c r="AF22" s="2"/>
      <c r="AG22" s="2"/>
      <c r="AH22" s="4"/>
      <c r="AJ22" s="37" t="s">
        <v>69</v>
      </c>
      <c r="AK22" s="37"/>
      <c r="AL22" s="37"/>
      <c r="AM22" s="37"/>
      <c r="AN22" s="37"/>
      <c r="AO22" s="37"/>
      <c r="AP22" s="37"/>
      <c r="AQ22" s="4">
        <f>SUM(AQ20/4*3)*23%</f>
        <v>62.100947025</v>
      </c>
      <c r="AS22" s="6"/>
      <c r="AT22" s="40"/>
      <c r="AU22" s="40"/>
      <c r="AV22" s="40"/>
      <c r="AW22" s="40"/>
      <c r="AX22" s="40"/>
      <c r="AY22" s="40"/>
      <c r="AZ22" s="40"/>
      <c r="BA22" s="8"/>
      <c r="BB22" s="6"/>
    </row>
    <row r="23" spans="1:54" ht="12.75">
      <c r="A23" s="29" t="s">
        <v>24</v>
      </c>
      <c r="B23" s="30"/>
      <c r="C23" s="30"/>
      <c r="D23" s="30"/>
      <c r="E23" s="30"/>
      <c r="F23" s="31"/>
      <c r="G23" s="4">
        <f>SUM(G19*20%)</f>
        <v>1042.34898</v>
      </c>
      <c r="H23" s="6"/>
      <c r="I23" s="37" t="s">
        <v>24</v>
      </c>
      <c r="J23" s="37"/>
      <c r="K23" s="37"/>
      <c r="L23" s="37"/>
      <c r="M23" s="37"/>
      <c r="N23" s="37"/>
      <c r="O23" s="37"/>
      <c r="P23" s="4">
        <f>SUM(P19*20%)</f>
        <v>334.50716000000006</v>
      </c>
      <c r="R23" s="29" t="s">
        <v>24</v>
      </c>
      <c r="S23" s="30"/>
      <c r="T23" s="30"/>
      <c r="U23" s="30"/>
      <c r="V23" s="30"/>
      <c r="W23" s="30"/>
      <c r="X23" s="31"/>
      <c r="Y23" s="4">
        <f>SUM(Y19*20%)</f>
        <v>120.00558000000001</v>
      </c>
      <c r="AA23" s="29" t="s">
        <v>24</v>
      </c>
      <c r="AB23" s="30"/>
      <c r="AC23" s="30"/>
      <c r="AD23" s="30"/>
      <c r="AE23" s="30"/>
      <c r="AF23" s="30"/>
      <c r="AG23" s="31"/>
      <c r="AH23" s="4">
        <f>SUM(AH19*20%)</f>
        <v>360.01790000000005</v>
      </c>
      <c r="AJ23" s="29" t="s">
        <v>24</v>
      </c>
      <c r="AK23" s="30"/>
      <c r="AL23" s="30"/>
      <c r="AM23" s="30"/>
      <c r="AN23" s="30"/>
      <c r="AO23" s="30"/>
      <c r="AP23" s="31"/>
      <c r="AQ23" s="4">
        <f>SUM(AQ19*20%)</f>
        <v>720.01098</v>
      </c>
      <c r="AS23" s="6"/>
      <c r="AT23" s="40"/>
      <c r="AU23" s="40"/>
      <c r="AV23" s="40"/>
      <c r="AW23" s="40"/>
      <c r="AX23" s="40"/>
      <c r="AY23" s="40"/>
      <c r="AZ23" s="40"/>
      <c r="BA23" s="8"/>
      <c r="BB23" s="6"/>
    </row>
    <row r="24" spans="1:54" ht="12.75">
      <c r="A24" s="29" t="s">
        <v>11</v>
      </c>
      <c r="B24" s="30"/>
      <c r="C24" s="30"/>
      <c r="D24" s="30"/>
      <c r="E24" s="30"/>
      <c r="F24" s="31"/>
      <c r="G24" s="4">
        <f>SUM(G19:G23)</f>
        <v>8000.0284215</v>
      </c>
      <c r="H24" s="6"/>
      <c r="I24" s="37" t="s">
        <v>11</v>
      </c>
      <c r="J24" s="37"/>
      <c r="K24" s="37"/>
      <c r="L24" s="37"/>
      <c r="M24" s="37"/>
      <c r="N24" s="37"/>
      <c r="O24" s="37"/>
      <c r="P24" s="4">
        <f>SUM(P19:P23)</f>
        <v>2400.0888730000006</v>
      </c>
      <c r="R24" s="29" t="s">
        <v>11</v>
      </c>
      <c r="S24" s="30"/>
      <c r="T24" s="30"/>
      <c r="U24" s="30"/>
      <c r="V24" s="30"/>
      <c r="W24" s="30"/>
      <c r="X24" s="31"/>
      <c r="Y24" s="4">
        <f>SUM(Y19:Y23)</f>
        <v>861.0400365000002</v>
      </c>
      <c r="AA24" s="29" t="s">
        <v>11</v>
      </c>
      <c r="AB24" s="30"/>
      <c r="AC24" s="30"/>
      <c r="AD24" s="30"/>
      <c r="AE24" s="30"/>
      <c r="AF24" s="30"/>
      <c r="AG24" s="31"/>
      <c r="AH24" s="4">
        <f>SUM(AH19:AH23)</f>
        <v>2583.1284325000006</v>
      </c>
      <c r="AJ24" s="29" t="s">
        <v>11</v>
      </c>
      <c r="AK24" s="30"/>
      <c r="AL24" s="30"/>
      <c r="AM24" s="30"/>
      <c r="AN24" s="30"/>
      <c r="AO24" s="30"/>
      <c r="AP24" s="31"/>
      <c r="AQ24" s="4">
        <f>SUM(AQ19:AQ23)</f>
        <v>4764.67266015</v>
      </c>
      <c r="AS24" s="6"/>
      <c r="AT24" s="40"/>
      <c r="AU24" s="40"/>
      <c r="AV24" s="40"/>
      <c r="AW24" s="40"/>
      <c r="AX24" s="40"/>
      <c r="AY24" s="40"/>
      <c r="AZ24" s="40"/>
      <c r="BA24" s="8"/>
      <c r="BB24" s="6"/>
    </row>
    <row r="25" spans="1:54" ht="12.75">
      <c r="A25" s="29" t="s">
        <v>12</v>
      </c>
      <c r="B25" s="30"/>
      <c r="C25" s="30"/>
      <c r="D25" s="30"/>
      <c r="E25" s="30"/>
      <c r="F25" s="31"/>
      <c r="G25" s="4">
        <v>20</v>
      </c>
      <c r="H25" s="6"/>
      <c r="I25" s="37" t="s">
        <v>12</v>
      </c>
      <c r="J25" s="37"/>
      <c r="K25" s="37"/>
      <c r="L25" s="37"/>
      <c r="M25" s="37"/>
      <c r="N25" s="37"/>
      <c r="O25" s="37"/>
      <c r="P25" s="4">
        <v>20</v>
      </c>
      <c r="R25" s="29" t="s">
        <v>12</v>
      </c>
      <c r="S25" s="30"/>
      <c r="T25" s="30"/>
      <c r="U25" s="30"/>
      <c r="V25" s="30"/>
      <c r="W25" s="30"/>
      <c r="X25" s="31"/>
      <c r="Y25" s="4">
        <v>20</v>
      </c>
      <c r="AA25" s="29" t="s">
        <v>12</v>
      </c>
      <c r="AB25" s="30"/>
      <c r="AC25" s="30"/>
      <c r="AD25" s="30"/>
      <c r="AE25" s="30"/>
      <c r="AF25" s="30"/>
      <c r="AG25" s="31"/>
      <c r="AH25" s="4">
        <v>30</v>
      </c>
      <c r="AJ25" s="29" t="s">
        <v>12</v>
      </c>
      <c r="AK25" s="30"/>
      <c r="AL25" s="30"/>
      <c r="AM25" s="30"/>
      <c r="AN25" s="30"/>
      <c r="AO25" s="30"/>
      <c r="AP25" s="31"/>
      <c r="AQ25" s="4">
        <v>30</v>
      </c>
      <c r="AS25" s="6"/>
      <c r="AT25" s="40"/>
      <c r="AU25" s="40"/>
      <c r="AV25" s="40"/>
      <c r="AW25" s="40"/>
      <c r="AX25" s="40"/>
      <c r="AY25" s="40"/>
      <c r="AZ25" s="40"/>
      <c r="BA25" s="19"/>
      <c r="BB25" s="6"/>
    </row>
    <row r="26" spans="1:54" ht="12.75">
      <c r="A26" s="29" t="s">
        <v>47</v>
      </c>
      <c r="B26" s="30"/>
      <c r="C26" s="30"/>
      <c r="D26" s="30"/>
      <c r="E26" s="30"/>
      <c r="F26" s="31"/>
      <c r="G26" s="12">
        <f>SUM(G24/G25)</f>
        <v>400.001421075</v>
      </c>
      <c r="H26" s="8"/>
      <c r="I26" s="37" t="s">
        <v>36</v>
      </c>
      <c r="J26" s="37"/>
      <c r="K26" s="37"/>
      <c r="L26" s="37"/>
      <c r="M26" s="37"/>
      <c r="N26" s="37"/>
      <c r="O26" s="37"/>
      <c r="P26" s="12">
        <f>SUM(P24/P25)</f>
        <v>120.00444365000003</v>
      </c>
      <c r="R26" s="29" t="s">
        <v>58</v>
      </c>
      <c r="S26" s="30"/>
      <c r="T26" s="30"/>
      <c r="U26" s="30"/>
      <c r="V26" s="30"/>
      <c r="W26" s="30"/>
      <c r="X26" s="31"/>
      <c r="Y26" s="12">
        <f>SUM(Y19/Y25)</f>
        <v>30.001395000000002</v>
      </c>
      <c r="AA26" s="29" t="s">
        <v>41</v>
      </c>
      <c r="AB26" s="30"/>
      <c r="AC26" s="30"/>
      <c r="AD26" s="30"/>
      <c r="AE26" s="30"/>
      <c r="AF26" s="30"/>
      <c r="AG26" s="31"/>
      <c r="AH26" s="12">
        <f>SUM(AH19/AH25)</f>
        <v>60.00298333333333</v>
      </c>
      <c r="AJ26" s="29" t="s">
        <v>41</v>
      </c>
      <c r="AK26" s="30"/>
      <c r="AL26" s="30"/>
      <c r="AM26" s="30"/>
      <c r="AN26" s="30"/>
      <c r="AO26" s="30"/>
      <c r="AP26" s="31"/>
      <c r="AQ26" s="12">
        <f>SUM(AQ19/AQ25)</f>
        <v>120.00183</v>
      </c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ht="12.75">
      <c r="A27" s="13"/>
      <c r="B27" s="13"/>
      <c r="C27" s="13"/>
      <c r="D27" s="13"/>
      <c r="E27" s="13"/>
      <c r="F27" s="13"/>
      <c r="G27" s="19"/>
      <c r="H27" s="8"/>
      <c r="I27" s="13"/>
      <c r="J27" s="13"/>
      <c r="K27" s="13"/>
      <c r="L27" s="13"/>
      <c r="M27" s="13"/>
      <c r="N27" s="13"/>
      <c r="O27" s="13"/>
      <c r="P27" s="19"/>
      <c r="R27" s="13"/>
      <c r="S27" s="13"/>
      <c r="T27" s="13"/>
      <c r="U27" s="13"/>
      <c r="V27" s="13"/>
      <c r="W27" s="13"/>
      <c r="X27" s="13"/>
      <c r="Y27" s="19"/>
      <c r="AA27" s="13"/>
      <c r="AB27" s="13"/>
      <c r="AC27" s="13"/>
      <c r="AD27" s="13"/>
      <c r="AE27" s="13"/>
      <c r="AF27" s="13"/>
      <c r="AG27" s="13"/>
      <c r="AH27" s="19"/>
      <c r="AJ27" s="13"/>
      <c r="AK27" s="13"/>
      <c r="AL27" s="13"/>
      <c r="AM27" s="13"/>
      <c r="AN27" s="13"/>
      <c r="AO27" s="13"/>
      <c r="AP27" s="13"/>
      <c r="AQ27" s="19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ht="12.75">
      <c r="A28" s="13"/>
      <c r="B28" s="13"/>
      <c r="C28" s="13"/>
      <c r="D28" s="13"/>
      <c r="E28" s="13"/>
      <c r="F28" s="13"/>
      <c r="G28" s="19"/>
      <c r="H28" s="8"/>
      <c r="I28" s="13"/>
      <c r="J28" s="13"/>
      <c r="K28" s="13"/>
      <c r="L28" s="13"/>
      <c r="M28" s="13"/>
      <c r="N28" s="13"/>
      <c r="O28" s="13"/>
      <c r="P28" s="19"/>
      <c r="R28" s="13"/>
      <c r="S28" s="13"/>
      <c r="T28" s="13"/>
      <c r="U28" s="13"/>
      <c r="V28" s="13"/>
      <c r="W28" s="13"/>
      <c r="X28" s="13"/>
      <c r="Y28" s="19"/>
      <c r="AA28" s="13"/>
      <c r="AB28" s="13"/>
      <c r="AC28" s="13"/>
      <c r="AD28" s="13"/>
      <c r="AE28" s="13"/>
      <c r="AF28" s="13"/>
      <c r="AG28" s="13"/>
      <c r="AH28" s="19"/>
      <c r="AJ28" s="13"/>
      <c r="AK28" s="13"/>
      <c r="AL28" s="13"/>
      <c r="AM28" s="13"/>
      <c r="AN28" s="13"/>
      <c r="AO28" s="13"/>
      <c r="AP28" s="13"/>
      <c r="AQ28" s="19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34" ht="12.75">
      <c r="A29" s="13"/>
      <c r="B29" s="13"/>
      <c r="C29" s="13"/>
      <c r="D29" s="13"/>
      <c r="E29" s="13"/>
      <c r="F29" s="13"/>
      <c r="G29" s="8"/>
      <c r="H29" s="8"/>
      <c r="I29" s="13"/>
      <c r="J29" s="13"/>
      <c r="K29" s="13"/>
      <c r="L29" s="13"/>
      <c r="M29" s="13"/>
      <c r="N29" s="13"/>
      <c r="O29" s="13"/>
      <c r="P29" s="8"/>
      <c r="R29" s="13"/>
      <c r="S29" s="13"/>
      <c r="T29" s="13"/>
      <c r="U29" s="13"/>
      <c r="V29" s="13"/>
      <c r="W29" s="13"/>
      <c r="X29" s="13"/>
      <c r="Y29" s="8"/>
      <c r="AA29" s="13"/>
      <c r="AB29" s="13"/>
      <c r="AC29" s="13"/>
      <c r="AD29" s="13"/>
      <c r="AE29" s="13"/>
      <c r="AF29" s="13"/>
      <c r="AG29" s="13"/>
      <c r="AH29" s="8"/>
    </row>
    <row r="30" spans="1:34" ht="12.75">
      <c r="A30" s="1" t="s">
        <v>50</v>
      </c>
      <c r="G30" s="1"/>
      <c r="H30" s="7"/>
      <c r="I30" s="1" t="s">
        <v>38</v>
      </c>
      <c r="P30" s="1"/>
      <c r="R30" s="7"/>
      <c r="S30" s="6"/>
      <c r="T30" s="6"/>
      <c r="U30" s="6"/>
      <c r="V30" s="6"/>
      <c r="W30" s="6"/>
      <c r="X30" s="6"/>
      <c r="Y30" s="7"/>
      <c r="AA30" s="6"/>
      <c r="AB30" s="6"/>
      <c r="AC30" s="6"/>
      <c r="AD30" s="6"/>
      <c r="AE30" s="6"/>
      <c r="AF30" s="6"/>
      <c r="AG30" s="6"/>
      <c r="AH30" s="22"/>
    </row>
    <row r="31" spans="2:34" ht="12.75">
      <c r="B31" s="29" t="s">
        <v>49</v>
      </c>
      <c r="C31" s="30"/>
      <c r="D31" s="30"/>
      <c r="E31" s="31"/>
      <c r="F31" s="4">
        <v>0.01</v>
      </c>
      <c r="G31" s="1"/>
      <c r="H31" s="7"/>
      <c r="I31" s="29" t="s">
        <v>53</v>
      </c>
      <c r="J31" s="30"/>
      <c r="K31" s="30"/>
      <c r="L31" s="30"/>
      <c r="M31" s="30"/>
      <c r="N31" s="31"/>
      <c r="O31" s="4">
        <v>0.01</v>
      </c>
      <c r="P31" s="1"/>
      <c r="R31" s="6"/>
      <c r="S31" s="40"/>
      <c r="T31" s="40"/>
      <c r="U31" s="40"/>
      <c r="V31" s="40"/>
      <c r="W31" s="40"/>
      <c r="X31" s="8"/>
      <c r="Y31" s="7"/>
      <c r="AA31" s="6"/>
      <c r="AB31" s="6"/>
      <c r="AC31" s="6"/>
      <c r="AD31" s="6"/>
      <c r="AE31" s="6"/>
      <c r="AF31" s="6"/>
      <c r="AG31" s="6"/>
      <c r="AH31" s="22"/>
    </row>
    <row r="32" spans="2:34" ht="12.75">
      <c r="B32" s="9"/>
      <c r="C32" s="10" t="s">
        <v>76</v>
      </c>
      <c r="D32" s="10"/>
      <c r="E32" s="11"/>
      <c r="F32" s="4">
        <v>0.09</v>
      </c>
      <c r="G32" s="1"/>
      <c r="H32" s="7"/>
      <c r="I32" s="13"/>
      <c r="J32" s="26" t="s">
        <v>76</v>
      </c>
      <c r="K32" s="26"/>
      <c r="L32" s="26"/>
      <c r="M32" s="26"/>
      <c r="N32" s="26"/>
      <c r="O32" s="4">
        <v>0.09</v>
      </c>
      <c r="P32" s="1"/>
      <c r="R32" s="6"/>
      <c r="S32" s="13"/>
      <c r="T32" s="13"/>
      <c r="U32" s="13"/>
      <c r="V32" s="13"/>
      <c r="W32" s="13"/>
      <c r="X32" s="8"/>
      <c r="Y32" s="7"/>
      <c r="AA32" s="6"/>
      <c r="AB32" s="6"/>
      <c r="AC32" s="6"/>
      <c r="AD32" s="6"/>
      <c r="AE32" s="6"/>
      <c r="AF32" s="6"/>
      <c r="AG32" s="6"/>
      <c r="AH32" s="22"/>
    </row>
    <row r="33" spans="2:34" ht="12.75">
      <c r="B33" s="9"/>
      <c r="C33" s="10" t="s">
        <v>81</v>
      </c>
      <c r="D33" s="10"/>
      <c r="E33" s="11"/>
      <c r="F33" s="4">
        <v>0.29</v>
      </c>
      <c r="G33" s="1"/>
      <c r="H33" s="7"/>
      <c r="I33" s="13"/>
      <c r="J33" s="26" t="s">
        <v>81</v>
      </c>
      <c r="K33" s="26"/>
      <c r="L33" s="26"/>
      <c r="M33" s="26"/>
      <c r="N33" s="26"/>
      <c r="O33" s="4">
        <v>0.29</v>
      </c>
      <c r="P33" s="1"/>
      <c r="R33" s="6"/>
      <c r="S33" s="13"/>
      <c r="T33" s="13"/>
      <c r="U33" s="13"/>
      <c r="V33" s="13"/>
      <c r="W33" s="13"/>
      <c r="X33" s="8"/>
      <c r="Y33" s="7"/>
      <c r="AA33" s="6"/>
      <c r="AB33" s="6"/>
      <c r="AC33" s="6"/>
      <c r="AD33" s="6"/>
      <c r="AE33" s="6"/>
      <c r="AF33" s="6"/>
      <c r="AG33" s="6"/>
      <c r="AH33" s="22"/>
    </row>
    <row r="34" spans="2:34" ht="12.75">
      <c r="B34" s="9"/>
      <c r="C34" s="10" t="s">
        <v>92</v>
      </c>
      <c r="D34" s="10"/>
      <c r="E34" s="11"/>
      <c r="F34" s="4">
        <v>28.79</v>
      </c>
      <c r="G34" s="1"/>
      <c r="H34" s="7"/>
      <c r="I34" s="13"/>
      <c r="J34" s="26" t="s">
        <v>92</v>
      </c>
      <c r="K34" s="26"/>
      <c r="L34" s="26"/>
      <c r="M34" s="26"/>
      <c r="N34" s="26"/>
      <c r="O34" s="4">
        <v>22.15</v>
      </c>
      <c r="P34" s="1"/>
      <c r="R34" s="6"/>
      <c r="S34" s="13"/>
      <c r="T34" s="13"/>
      <c r="U34" s="13"/>
      <c r="V34" s="13"/>
      <c r="W34" s="13"/>
      <c r="X34" s="8"/>
      <c r="Y34" s="7"/>
      <c r="AA34" s="6"/>
      <c r="AB34" s="6"/>
      <c r="AC34" s="6"/>
      <c r="AD34" s="6"/>
      <c r="AE34" s="6"/>
      <c r="AF34" s="6"/>
      <c r="AG34" s="6"/>
      <c r="AH34" s="22"/>
    </row>
    <row r="35" spans="2:34" ht="12.75">
      <c r="B35" s="29" t="s">
        <v>79</v>
      </c>
      <c r="C35" s="30"/>
      <c r="D35" s="30"/>
      <c r="E35" s="31"/>
      <c r="F35" s="4">
        <v>5.88</v>
      </c>
      <c r="G35" s="1"/>
      <c r="H35" s="7"/>
      <c r="J35" s="37" t="s">
        <v>79</v>
      </c>
      <c r="K35" s="37"/>
      <c r="L35" s="37"/>
      <c r="M35" s="37"/>
      <c r="N35" s="37"/>
      <c r="O35" s="4">
        <v>5.88</v>
      </c>
      <c r="P35" s="1"/>
      <c r="R35" s="6"/>
      <c r="S35" s="40"/>
      <c r="T35" s="40"/>
      <c r="U35" s="40"/>
      <c r="V35" s="40"/>
      <c r="W35" s="40"/>
      <c r="X35" s="8"/>
      <c r="Y35" s="7"/>
      <c r="AA35" s="6"/>
      <c r="AB35" s="6"/>
      <c r="AC35" s="6"/>
      <c r="AD35" s="6"/>
      <c r="AE35" s="6"/>
      <c r="AF35" s="6"/>
      <c r="AG35" s="6"/>
      <c r="AH35" s="22"/>
    </row>
    <row r="36" spans="2:34" ht="12.75">
      <c r="B36" s="26"/>
      <c r="C36" s="26" t="s">
        <v>77</v>
      </c>
      <c r="D36" s="26"/>
      <c r="E36" s="26"/>
      <c r="F36" s="4">
        <f>SUM((F35)*36.76%)</f>
        <v>2.161488</v>
      </c>
      <c r="G36" s="1"/>
      <c r="H36" s="7"/>
      <c r="J36" s="26"/>
      <c r="K36" s="26" t="s">
        <v>77</v>
      </c>
      <c r="L36" s="26"/>
      <c r="M36" s="26"/>
      <c r="N36" s="26"/>
      <c r="O36" s="23">
        <f>SUM((O35)*36.76%)</f>
        <v>2.161488</v>
      </c>
      <c r="P36" s="1"/>
      <c r="R36" s="6"/>
      <c r="S36" s="13"/>
      <c r="T36" s="13"/>
      <c r="U36" s="13"/>
      <c r="V36" s="13"/>
      <c r="W36" s="13"/>
      <c r="X36" s="8"/>
      <c r="Y36" s="7"/>
      <c r="AA36" s="6"/>
      <c r="AB36" s="6"/>
      <c r="AC36" s="6"/>
      <c r="AD36" s="6"/>
      <c r="AE36" s="6"/>
      <c r="AF36" s="6"/>
      <c r="AG36" s="6"/>
      <c r="AH36" s="22"/>
    </row>
    <row r="37" spans="2:34" ht="12.75">
      <c r="B37" s="27" t="s">
        <v>68</v>
      </c>
      <c r="C37" s="27"/>
      <c r="D37" s="27"/>
      <c r="E37" s="27"/>
      <c r="F37" s="27"/>
      <c r="G37" s="25"/>
      <c r="H37" s="13"/>
      <c r="J37" s="27" t="s">
        <v>64</v>
      </c>
      <c r="K37" s="26"/>
      <c r="L37" s="26"/>
      <c r="M37" s="26"/>
      <c r="N37" s="26"/>
      <c r="O37" s="26"/>
      <c r="P37" s="13"/>
      <c r="R37" s="6"/>
      <c r="S37" s="13"/>
      <c r="T37" s="13"/>
      <c r="U37" s="13"/>
      <c r="V37" s="13"/>
      <c r="W37" s="13"/>
      <c r="X37" s="8"/>
      <c r="Y37" s="7"/>
      <c r="AA37" s="6"/>
      <c r="AB37" s="6"/>
      <c r="AC37" s="6"/>
      <c r="AD37" s="6"/>
      <c r="AE37" s="6"/>
      <c r="AF37" s="6"/>
      <c r="AG37" s="6"/>
      <c r="AH37" s="22"/>
    </row>
    <row r="38" spans="2:34" ht="12.75">
      <c r="B38" s="13"/>
      <c r="C38" s="26" t="s">
        <v>48</v>
      </c>
      <c r="D38" s="26"/>
      <c r="E38" s="21"/>
      <c r="F38" s="24">
        <f>SUM(F31:F35)</f>
        <v>35.06</v>
      </c>
      <c r="G38" s="1"/>
      <c r="H38" s="7"/>
      <c r="J38" s="13"/>
      <c r="K38" s="26" t="s">
        <v>48</v>
      </c>
      <c r="L38" s="20"/>
      <c r="M38" s="20"/>
      <c r="N38" s="21"/>
      <c r="O38" s="24">
        <f>SUM(O31:O36)</f>
        <v>30.581487999999997</v>
      </c>
      <c r="P38" s="1"/>
      <c r="R38" s="6"/>
      <c r="S38" s="13"/>
      <c r="T38" s="13"/>
      <c r="U38" s="13"/>
      <c r="V38" s="13"/>
      <c r="W38" s="13"/>
      <c r="X38" s="8"/>
      <c r="Y38" s="7"/>
      <c r="AA38" s="6"/>
      <c r="AB38" s="6"/>
      <c r="AC38" s="6"/>
      <c r="AD38" s="6"/>
      <c r="AE38" s="6"/>
      <c r="AF38" s="6"/>
      <c r="AG38" s="6"/>
      <c r="AH38" s="22"/>
    </row>
    <row r="39" spans="3:34" ht="12.75">
      <c r="C39" s="2" t="s">
        <v>40</v>
      </c>
      <c r="D39" s="2"/>
      <c r="E39" s="5"/>
      <c r="F39" s="4">
        <f>SUM(F38*0.5%)</f>
        <v>0.1753</v>
      </c>
      <c r="G39" s="1"/>
      <c r="H39" s="7"/>
      <c r="K39" s="16" t="s">
        <v>40</v>
      </c>
      <c r="L39" s="17"/>
      <c r="M39" s="17"/>
      <c r="N39" s="18"/>
      <c r="O39" s="4">
        <f>SUM(O38*5%)</f>
        <v>1.5290743999999998</v>
      </c>
      <c r="P39" s="1"/>
      <c r="R39" s="6"/>
      <c r="S39" s="6"/>
      <c r="T39" s="6"/>
      <c r="U39" s="6"/>
      <c r="V39" s="6"/>
      <c r="W39" s="6"/>
      <c r="X39" s="8"/>
      <c r="Y39" s="7"/>
      <c r="AA39" s="6"/>
      <c r="AB39" s="6"/>
      <c r="AC39" s="6"/>
      <c r="AD39" s="6"/>
      <c r="AE39" s="6"/>
      <c r="AF39" s="6"/>
      <c r="AG39" s="6"/>
      <c r="AH39" s="22"/>
    </row>
    <row r="40" spans="3:34" ht="12.75">
      <c r="C40" s="15" t="s">
        <v>70</v>
      </c>
      <c r="D40" s="2"/>
      <c r="E40" s="5"/>
      <c r="F40" s="28">
        <f>SUM(F38/4*1)*25%</f>
        <v>2.19125</v>
      </c>
      <c r="G40" s="1"/>
      <c r="H40" s="7"/>
      <c r="K40" s="15" t="s">
        <v>70</v>
      </c>
      <c r="L40" s="17"/>
      <c r="M40" s="17"/>
      <c r="N40" s="18"/>
      <c r="O40" s="28">
        <f>SUM(O38/4*1)*25%</f>
        <v>1.9113429999999998</v>
      </c>
      <c r="P40" s="1"/>
      <c r="R40" s="6"/>
      <c r="S40" s="6"/>
      <c r="T40" s="6"/>
      <c r="U40" s="6"/>
      <c r="V40" s="6"/>
      <c r="W40" s="6"/>
      <c r="X40" s="8"/>
      <c r="Y40" s="7"/>
      <c r="AA40" s="6"/>
      <c r="AB40" s="6"/>
      <c r="AC40" s="6"/>
      <c r="AD40" s="6"/>
      <c r="AE40" s="6"/>
      <c r="AF40" s="6"/>
      <c r="AG40" s="6"/>
      <c r="AH40" s="22"/>
    </row>
    <row r="41" spans="3:34" ht="12.75">
      <c r="C41" s="15" t="s">
        <v>78</v>
      </c>
      <c r="D41" s="2"/>
      <c r="E41" s="5"/>
      <c r="F41" s="4">
        <f>SUM(F38/4*3)*23%</f>
        <v>6.04785</v>
      </c>
      <c r="G41" s="1"/>
      <c r="H41" s="7"/>
      <c r="K41" s="15" t="s">
        <v>78</v>
      </c>
      <c r="L41" s="14"/>
      <c r="M41" s="14"/>
      <c r="N41" s="5"/>
      <c r="O41" s="4">
        <f>SUM(O38/4*3)*23%</f>
        <v>5.27530668</v>
      </c>
      <c r="P41" s="1"/>
      <c r="R41" s="6"/>
      <c r="S41" s="6"/>
      <c r="T41" s="6"/>
      <c r="U41" s="6"/>
      <c r="V41" s="6"/>
      <c r="W41" s="6"/>
      <c r="X41" s="8"/>
      <c r="Y41" s="7"/>
      <c r="AA41" s="6"/>
      <c r="AB41" s="6"/>
      <c r="AC41" s="6"/>
      <c r="AD41" s="6"/>
      <c r="AE41" s="6"/>
      <c r="AF41" s="6"/>
      <c r="AG41" s="6"/>
      <c r="AH41" s="22"/>
    </row>
    <row r="42" spans="3:34" ht="12.75">
      <c r="C42" s="2" t="s">
        <v>24</v>
      </c>
      <c r="D42" s="2"/>
      <c r="E42" s="5"/>
      <c r="F42" s="4">
        <f>SUM(F38*20%)</f>
        <v>7.0120000000000005</v>
      </c>
      <c r="G42" s="1"/>
      <c r="H42" s="7"/>
      <c r="K42" s="15" t="s">
        <v>24</v>
      </c>
      <c r="L42" s="14"/>
      <c r="M42" s="14"/>
      <c r="N42" s="5"/>
      <c r="O42" s="4">
        <f>SUM(O38*20%)</f>
        <v>6.116297599999999</v>
      </c>
      <c r="P42" s="1"/>
      <c r="R42" s="6"/>
      <c r="S42" s="6"/>
      <c r="T42" s="6"/>
      <c r="U42" s="6"/>
      <c r="V42" s="6"/>
      <c r="W42" s="6"/>
      <c r="X42" s="8"/>
      <c r="Y42" s="7"/>
      <c r="AA42" s="6"/>
      <c r="AB42" s="6"/>
      <c r="AC42" s="6"/>
      <c r="AD42" s="6"/>
      <c r="AE42" s="6"/>
      <c r="AF42" s="6"/>
      <c r="AG42" s="6"/>
      <c r="AH42" s="22"/>
    </row>
    <row r="43" spans="2:34" ht="12.75">
      <c r="B43" s="2" t="s">
        <v>9</v>
      </c>
      <c r="C43" s="14"/>
      <c r="D43" s="14"/>
      <c r="E43" s="5"/>
      <c r="F43" s="4">
        <v>8</v>
      </c>
      <c r="G43" s="1"/>
      <c r="H43" s="7"/>
      <c r="J43" s="2" t="s">
        <v>9</v>
      </c>
      <c r="K43" s="14"/>
      <c r="L43" s="14"/>
      <c r="M43" s="14"/>
      <c r="N43" s="5"/>
      <c r="O43" s="4">
        <v>4.01</v>
      </c>
      <c r="P43" s="1"/>
      <c r="R43" s="6"/>
      <c r="S43" s="6"/>
      <c r="T43" s="6"/>
      <c r="U43" s="6"/>
      <c r="V43" s="6"/>
      <c r="W43" s="6"/>
      <c r="X43" s="8"/>
      <c r="Y43" s="7"/>
      <c r="AA43" s="6"/>
      <c r="AB43" s="6"/>
      <c r="AC43" s="6"/>
      <c r="AD43" s="6"/>
      <c r="AE43" s="6"/>
      <c r="AF43" s="6"/>
      <c r="AG43" s="6"/>
      <c r="AH43" s="19"/>
    </row>
    <row r="44" spans="6:34" ht="12.75">
      <c r="F44" s="12">
        <f>SUM(F31:F43)</f>
        <v>95.70788799999998</v>
      </c>
      <c r="G44" s="1"/>
      <c r="H44" s="7"/>
      <c r="O44" s="12">
        <f>SUM(O31:O43)</f>
        <v>80.00499767999999</v>
      </c>
      <c r="P44" s="1"/>
      <c r="R44" s="6"/>
      <c r="S44" s="6"/>
      <c r="T44" s="6"/>
      <c r="U44" s="6"/>
      <c r="V44" s="6"/>
      <c r="W44" s="6"/>
      <c r="X44" s="19"/>
      <c r="Y44" s="7"/>
      <c r="AA44" s="6"/>
      <c r="AB44" s="6"/>
      <c r="AC44" s="6"/>
      <c r="AD44" s="6"/>
      <c r="AE44" s="6"/>
      <c r="AF44" s="6"/>
      <c r="AG44" s="6"/>
      <c r="AH44" s="7"/>
    </row>
    <row r="45" spans="4:34" ht="12.75">
      <c r="D45" t="s">
        <v>93</v>
      </c>
      <c r="H45" s="6"/>
      <c r="R45" s="6"/>
      <c r="S45" s="6"/>
      <c r="T45" s="6"/>
      <c r="U45" s="6"/>
      <c r="V45" s="6"/>
      <c r="W45" s="6"/>
      <c r="X45" s="8"/>
      <c r="Y45" s="6"/>
      <c r="AA45" s="6"/>
      <c r="AB45" s="6"/>
      <c r="AC45" s="6"/>
      <c r="AD45" s="6"/>
      <c r="AE45" s="6"/>
      <c r="AF45" s="6"/>
      <c r="AG45" s="6"/>
      <c r="AH45" s="6"/>
    </row>
    <row r="46" spans="8:34" ht="12.75">
      <c r="H46" s="6"/>
      <c r="R46" s="6"/>
      <c r="S46" s="6"/>
      <c r="T46" s="6"/>
      <c r="U46" s="6"/>
      <c r="V46" s="6"/>
      <c r="W46" s="6"/>
      <c r="X46" s="8"/>
      <c r="Y46" s="6"/>
      <c r="AA46" s="6"/>
      <c r="AB46" s="6"/>
      <c r="AC46" s="6"/>
      <c r="AD46" s="6"/>
      <c r="AE46" s="6"/>
      <c r="AF46" s="6"/>
      <c r="AG46" s="6"/>
      <c r="AH46" s="6"/>
    </row>
    <row r="47" spans="8:25" ht="12.75">
      <c r="H47" s="6"/>
      <c r="R47" s="6"/>
      <c r="S47" s="6"/>
      <c r="T47" s="6"/>
      <c r="U47" s="6"/>
      <c r="V47" s="6"/>
      <c r="W47" s="6"/>
      <c r="X47" s="8"/>
      <c r="Y47" s="6"/>
    </row>
    <row r="48" spans="2:25" ht="12.75">
      <c r="B48" s="1" t="s">
        <v>51</v>
      </c>
      <c r="H48" s="6"/>
      <c r="R48" s="6"/>
      <c r="S48" s="6"/>
      <c r="T48" s="6"/>
      <c r="U48" s="6"/>
      <c r="V48" s="6"/>
      <c r="W48" s="6"/>
      <c r="X48" s="8"/>
      <c r="Y48" s="6"/>
    </row>
    <row r="49" spans="8:25" ht="12.75">
      <c r="H49" s="6"/>
      <c r="R49" s="6"/>
      <c r="S49" s="6"/>
      <c r="T49" s="6"/>
      <c r="U49" s="6"/>
      <c r="V49" s="6"/>
      <c r="W49" s="6"/>
      <c r="X49" s="8"/>
      <c r="Y49" s="6"/>
    </row>
    <row r="50" spans="8:25" ht="12.75">
      <c r="H50" s="6"/>
      <c r="R50" s="6"/>
      <c r="S50" s="6"/>
      <c r="T50" s="6"/>
      <c r="U50" s="6"/>
      <c r="V50" s="6"/>
      <c r="W50" s="6"/>
      <c r="X50" s="8"/>
      <c r="Y50" s="6"/>
    </row>
    <row r="51" spans="2:39" ht="12.75">
      <c r="B51" t="s">
        <v>13</v>
      </c>
      <c r="D51" t="s">
        <v>14</v>
      </c>
      <c r="H51" s="6"/>
      <c r="J51" t="s">
        <v>13</v>
      </c>
      <c r="M51" t="s">
        <v>14</v>
      </c>
      <c r="S51" t="s">
        <v>13</v>
      </c>
      <c r="V51" t="s">
        <v>14</v>
      </c>
      <c r="AB51" t="s">
        <v>13</v>
      </c>
      <c r="AE51" t="s">
        <v>14</v>
      </c>
      <c r="AM51" t="s">
        <v>59</v>
      </c>
    </row>
    <row r="52" ht="12.75">
      <c r="H52" s="6"/>
    </row>
    <row r="53" ht="12.75">
      <c r="H53" s="6"/>
    </row>
    <row r="54" ht="12.75">
      <c r="H54" s="6"/>
    </row>
    <row r="55" ht="12.75">
      <c r="H55" s="6"/>
    </row>
    <row r="57" spans="1:24" ht="12.75">
      <c r="A57" s="32"/>
      <c r="B57" s="33"/>
      <c r="C57" s="33"/>
      <c r="D57" s="33"/>
      <c r="E57" s="33"/>
      <c r="F57" s="33"/>
      <c r="G57" s="33"/>
      <c r="H57" s="33"/>
      <c r="Q57" s="32" t="s">
        <v>99</v>
      </c>
      <c r="R57" s="33"/>
      <c r="S57" s="33"/>
      <c r="T57" s="33"/>
      <c r="U57" s="33"/>
      <c r="V57" s="33"/>
      <c r="W57" s="33"/>
      <c r="X57" s="33"/>
    </row>
    <row r="58" spans="1:24" ht="12.75">
      <c r="A58" s="33"/>
      <c r="B58" s="33"/>
      <c r="C58" s="33"/>
      <c r="D58" s="33"/>
      <c r="E58" s="33"/>
      <c r="F58" s="33"/>
      <c r="G58" s="33"/>
      <c r="H58" s="33"/>
      <c r="Q58" s="33"/>
      <c r="R58" s="33"/>
      <c r="S58" s="33"/>
      <c r="T58" s="33"/>
      <c r="U58" s="33"/>
      <c r="V58" s="33"/>
      <c r="W58" s="33"/>
      <c r="X58" s="33"/>
    </row>
    <row r="61" spans="2:25" ht="12.75">
      <c r="B61" s="2"/>
      <c r="C61" s="2"/>
      <c r="D61" s="2"/>
      <c r="E61" s="2"/>
      <c r="F61" s="2"/>
      <c r="G61" s="2"/>
      <c r="H61" s="2"/>
      <c r="I61" s="2"/>
      <c r="R61" s="2" t="s">
        <v>2</v>
      </c>
      <c r="S61" s="2"/>
      <c r="T61" s="2"/>
      <c r="U61" s="2"/>
      <c r="V61" s="2"/>
      <c r="W61" s="2"/>
      <c r="X61" s="2"/>
      <c r="Y61" s="2"/>
    </row>
    <row r="62" spans="2:25" ht="12.75">
      <c r="B62" s="2"/>
      <c r="C62" s="2"/>
      <c r="D62" s="2"/>
      <c r="E62" s="2"/>
      <c r="F62" s="2"/>
      <c r="G62" s="2"/>
      <c r="H62" s="2"/>
      <c r="I62" s="2"/>
      <c r="R62" s="2" t="s">
        <v>39</v>
      </c>
      <c r="S62" s="2"/>
      <c r="T62" s="2"/>
      <c r="U62" s="2"/>
      <c r="V62" s="2"/>
      <c r="W62" s="2"/>
      <c r="X62" s="2"/>
      <c r="Y62" s="2"/>
    </row>
    <row r="63" spans="2:25" ht="12.75">
      <c r="B63" s="2"/>
      <c r="C63" s="2"/>
      <c r="D63" s="2"/>
      <c r="E63" s="2"/>
      <c r="F63" s="2"/>
      <c r="G63" s="2"/>
      <c r="H63" s="2"/>
      <c r="I63" s="4"/>
      <c r="R63" s="2"/>
      <c r="S63" s="2"/>
      <c r="T63" s="2"/>
      <c r="U63" s="2" t="s">
        <v>95</v>
      </c>
      <c r="V63" s="2"/>
      <c r="W63" s="2"/>
      <c r="X63" s="2"/>
      <c r="Y63" s="4">
        <v>1073</v>
      </c>
    </row>
    <row r="64" spans="2:25" ht="12.75">
      <c r="B64" s="2"/>
      <c r="C64" s="2"/>
      <c r="D64" s="2"/>
      <c r="E64" s="2"/>
      <c r="F64" s="2"/>
      <c r="G64" s="2"/>
      <c r="H64" s="2"/>
      <c r="I64" s="4"/>
      <c r="R64" s="2"/>
      <c r="S64" s="2"/>
      <c r="T64" s="2"/>
      <c r="U64" s="2" t="s">
        <v>97</v>
      </c>
      <c r="V64" s="2"/>
      <c r="W64" s="2"/>
      <c r="X64" s="2"/>
      <c r="Y64" s="4">
        <v>242</v>
      </c>
    </row>
    <row r="65" spans="2:25" ht="12.75">
      <c r="B65" s="2"/>
      <c r="C65" s="2"/>
      <c r="D65" s="2"/>
      <c r="E65" s="2"/>
      <c r="F65" s="2"/>
      <c r="G65" s="2"/>
      <c r="H65" s="2"/>
      <c r="I65" s="4"/>
      <c r="R65" s="2" t="s">
        <v>96</v>
      </c>
      <c r="S65" s="2"/>
      <c r="T65" s="2"/>
      <c r="U65" s="2"/>
      <c r="V65" s="2"/>
      <c r="W65" s="2"/>
      <c r="X65" s="2"/>
      <c r="Y65" s="4">
        <f>SUM((Y63+Y64)*36.86%)</f>
        <v>484.709</v>
      </c>
    </row>
    <row r="66" spans="2:25" ht="12.75">
      <c r="B66" s="2"/>
      <c r="C66" s="2"/>
      <c r="D66" s="2"/>
      <c r="E66" s="2"/>
      <c r="F66" s="2"/>
      <c r="G66" s="2"/>
      <c r="H66" s="2"/>
      <c r="I66" s="4"/>
      <c r="R66" s="2"/>
      <c r="S66" s="2"/>
      <c r="T66" s="2"/>
      <c r="U66" s="2"/>
      <c r="V66" s="2"/>
      <c r="W66" s="2"/>
      <c r="X66" s="2"/>
      <c r="Y66" s="4"/>
    </row>
    <row r="67" spans="2:25" ht="12.75">
      <c r="B67" s="2"/>
      <c r="C67" s="2"/>
      <c r="D67" s="2"/>
      <c r="E67" s="2"/>
      <c r="F67" s="2"/>
      <c r="G67" s="2"/>
      <c r="H67" s="2"/>
      <c r="I67" s="12"/>
      <c r="R67" s="2"/>
      <c r="S67" s="2"/>
      <c r="T67" s="2"/>
      <c r="U67" s="2"/>
      <c r="V67" s="2"/>
      <c r="W67" s="2"/>
      <c r="X67" s="2" t="s">
        <v>28</v>
      </c>
      <c r="Y67" s="12">
        <f>SUM(Y61:Y66)</f>
        <v>1799.709</v>
      </c>
    </row>
    <row r="68" spans="2:25" ht="12.75">
      <c r="B68" s="29"/>
      <c r="C68" s="30"/>
      <c r="D68" s="30"/>
      <c r="E68" s="30"/>
      <c r="F68" s="30"/>
      <c r="G68" s="30"/>
      <c r="H68" s="31"/>
      <c r="I68" s="4"/>
      <c r="R68" s="29" t="s">
        <v>98</v>
      </c>
      <c r="S68" s="30"/>
      <c r="T68" s="30"/>
      <c r="U68" s="30"/>
      <c r="V68" s="30"/>
      <c r="W68" s="30"/>
      <c r="X68" s="31"/>
      <c r="Y68" s="4">
        <f>SUM(Y67*2%)</f>
        <v>35.99418</v>
      </c>
    </row>
    <row r="69" spans="2:25" ht="12.75">
      <c r="B69" s="29"/>
      <c r="C69" s="30"/>
      <c r="D69" s="30"/>
      <c r="E69" s="30"/>
      <c r="F69" s="30"/>
      <c r="G69" s="30"/>
      <c r="H69" s="31"/>
      <c r="I69" s="4"/>
      <c r="R69" s="29" t="s">
        <v>24</v>
      </c>
      <c r="S69" s="30"/>
      <c r="T69" s="30"/>
      <c r="U69" s="30"/>
      <c r="V69" s="30"/>
      <c r="W69" s="30"/>
      <c r="X69" s="31"/>
      <c r="Y69" s="4">
        <f>SUM(Y67*20%)</f>
        <v>359.94180000000006</v>
      </c>
    </row>
    <row r="70" spans="2:25" ht="12.75">
      <c r="B70" s="29"/>
      <c r="C70" s="30"/>
      <c r="D70" s="30"/>
      <c r="E70" s="30"/>
      <c r="F70" s="30"/>
      <c r="G70" s="30"/>
      <c r="H70" s="31"/>
      <c r="I70" s="4"/>
      <c r="R70" s="29" t="s">
        <v>11</v>
      </c>
      <c r="S70" s="30"/>
      <c r="T70" s="30"/>
      <c r="U70" s="30"/>
      <c r="V70" s="30"/>
      <c r="W70" s="30"/>
      <c r="X70" s="31"/>
      <c r="Y70" s="4">
        <f>SUM(Y67:Y69)</f>
        <v>2195.64498</v>
      </c>
    </row>
    <row r="71" spans="2:25" ht="12.75">
      <c r="B71" s="29"/>
      <c r="C71" s="30"/>
      <c r="D71" s="30"/>
      <c r="E71" s="30"/>
      <c r="F71" s="30"/>
      <c r="G71" s="30"/>
      <c r="H71" s="31"/>
      <c r="I71" s="4"/>
      <c r="R71" s="29" t="s">
        <v>12</v>
      </c>
      <c r="S71" s="30"/>
      <c r="T71" s="30"/>
      <c r="U71" s="30"/>
      <c r="V71" s="30"/>
      <c r="W71" s="30"/>
      <c r="X71" s="31"/>
      <c r="Y71" s="4">
        <v>30</v>
      </c>
    </row>
    <row r="72" spans="2:25" ht="12.75">
      <c r="B72" s="29"/>
      <c r="C72" s="30"/>
      <c r="D72" s="30"/>
      <c r="E72" s="30"/>
      <c r="F72" s="30"/>
      <c r="G72" s="30"/>
      <c r="H72" s="31"/>
      <c r="I72" s="12"/>
      <c r="R72" s="29" t="s">
        <v>41</v>
      </c>
      <c r="S72" s="30"/>
      <c r="T72" s="30"/>
      <c r="U72" s="30"/>
      <c r="V72" s="30"/>
      <c r="W72" s="30"/>
      <c r="X72" s="31"/>
      <c r="Y72" s="12">
        <v>60</v>
      </c>
    </row>
    <row r="79" ht="12.75">
      <c r="S79" t="s">
        <v>100</v>
      </c>
    </row>
  </sheetData>
  <sheetProtection/>
  <mergeCells count="63">
    <mergeCell ref="AT24:AZ24"/>
    <mergeCell ref="AT25:AZ25"/>
    <mergeCell ref="AT20:AZ20"/>
    <mergeCell ref="AT21:AZ21"/>
    <mergeCell ref="AT22:AZ22"/>
    <mergeCell ref="AT23:AZ23"/>
    <mergeCell ref="AS2:AZ3"/>
    <mergeCell ref="AT19:AZ19"/>
    <mergeCell ref="R2:X3"/>
    <mergeCell ref="AJ2:AQ3"/>
    <mergeCell ref="AA2:AH2"/>
    <mergeCell ref="AW9:AZ9"/>
    <mergeCell ref="R16:W16"/>
    <mergeCell ref="AJ23:AP23"/>
    <mergeCell ref="B31:E31"/>
    <mergeCell ref="B35:E35"/>
    <mergeCell ref="J35:N35"/>
    <mergeCell ref="S35:W35"/>
    <mergeCell ref="S31:W31"/>
    <mergeCell ref="I31:N31"/>
    <mergeCell ref="AJ25:AP25"/>
    <mergeCell ref="AJ26:AP26"/>
    <mergeCell ref="A26:F26"/>
    <mergeCell ref="A25:F25"/>
    <mergeCell ref="AA25:AG25"/>
    <mergeCell ref="AA26:AG26"/>
    <mergeCell ref="I25:O25"/>
    <mergeCell ref="A2:G2"/>
    <mergeCell ref="I26:O26"/>
    <mergeCell ref="R21:X21"/>
    <mergeCell ref="R23:X23"/>
    <mergeCell ref="R24:X24"/>
    <mergeCell ref="R25:X25"/>
    <mergeCell ref="R26:X26"/>
    <mergeCell ref="I21:O21"/>
    <mergeCell ref="I23:O23"/>
    <mergeCell ref="I24:O24"/>
    <mergeCell ref="AA23:AG23"/>
    <mergeCell ref="AA24:AG24"/>
    <mergeCell ref="B70:H70"/>
    <mergeCell ref="B71:H71"/>
    <mergeCell ref="A57:H58"/>
    <mergeCell ref="B68:H68"/>
    <mergeCell ref="A23:F23"/>
    <mergeCell ref="A24:F24"/>
    <mergeCell ref="A16:F16"/>
    <mergeCell ref="AJ22:AP22"/>
    <mergeCell ref="AJ21:AP21"/>
    <mergeCell ref="I16:O16"/>
    <mergeCell ref="A21:F21"/>
    <mergeCell ref="AJ24:AP24"/>
    <mergeCell ref="AA16:AF16"/>
    <mergeCell ref="AJ16:AO16"/>
    <mergeCell ref="AJ20:AP20"/>
    <mergeCell ref="AA21:AG21"/>
    <mergeCell ref="R72:X72"/>
    <mergeCell ref="B72:H72"/>
    <mergeCell ref="Q57:X58"/>
    <mergeCell ref="R68:X68"/>
    <mergeCell ref="R69:X69"/>
    <mergeCell ref="R70:X70"/>
    <mergeCell ref="R71:X71"/>
    <mergeCell ref="B69:H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08"/>
  <sheetViews>
    <sheetView zoomScalePageLayoutView="0" workbookViewId="0" topLeftCell="A1">
      <selection activeCell="U32" sqref="U32"/>
    </sheetView>
  </sheetViews>
  <sheetFormatPr defaultColWidth="9.00390625" defaultRowHeight="12.75"/>
  <cols>
    <col min="5" max="5" width="21.125" style="0" customWidth="1"/>
    <col min="6" max="6" width="15.00390625" style="0" customWidth="1"/>
    <col min="7" max="7" width="8.625" style="0" customWidth="1"/>
    <col min="8" max="8" width="3.125" style="0" customWidth="1"/>
    <col min="15" max="15" width="13.00390625" style="0" customWidth="1"/>
    <col min="24" max="24" width="12.375" style="0" customWidth="1"/>
    <col min="33" max="33" width="14.875" style="0" customWidth="1"/>
    <col min="35" max="35" width="3.25390625" style="0" customWidth="1"/>
    <col min="42" max="42" width="14.875" style="0" customWidth="1"/>
    <col min="50" max="50" width="21.875" style="0" customWidth="1"/>
  </cols>
  <sheetData>
    <row r="1" spans="3:47" ht="12.75">
      <c r="C1" s="1" t="s">
        <v>140</v>
      </c>
      <c r="L1" s="1" t="s">
        <v>140</v>
      </c>
      <c r="U1" s="1" t="s">
        <v>140</v>
      </c>
      <c r="AD1" s="1" t="s">
        <v>140</v>
      </c>
      <c r="AM1" s="1" t="s">
        <v>140</v>
      </c>
      <c r="AU1" s="1" t="s">
        <v>140</v>
      </c>
    </row>
    <row r="2" spans="1:51" ht="12.75">
      <c r="A2" s="38" t="s">
        <v>150</v>
      </c>
      <c r="B2" s="39"/>
      <c r="C2" s="39"/>
      <c r="D2" s="39"/>
      <c r="E2" s="39"/>
      <c r="F2" s="39"/>
      <c r="G2" s="39"/>
      <c r="J2" s="1" t="s">
        <v>144</v>
      </c>
      <c r="R2" s="38" t="s">
        <v>148</v>
      </c>
      <c r="S2" s="44"/>
      <c r="T2" s="44"/>
      <c r="U2" s="44"/>
      <c r="V2" s="44"/>
      <c r="W2" s="44"/>
      <c r="X2" s="44"/>
      <c r="AA2" s="38" t="s">
        <v>152</v>
      </c>
      <c r="AB2" s="43"/>
      <c r="AC2" s="43"/>
      <c r="AD2" s="43"/>
      <c r="AE2" s="43"/>
      <c r="AF2" s="43"/>
      <c r="AG2" s="43"/>
      <c r="AH2" s="43"/>
      <c r="AJ2" s="38" t="s">
        <v>153</v>
      </c>
      <c r="AK2" s="44"/>
      <c r="AL2" s="44"/>
      <c r="AM2" s="44"/>
      <c r="AN2" s="44"/>
      <c r="AO2" s="44"/>
      <c r="AP2" s="44"/>
      <c r="AQ2" s="44"/>
      <c r="AS2" s="38" t="s">
        <v>162</v>
      </c>
      <c r="AT2" s="39"/>
      <c r="AU2" s="39"/>
      <c r="AV2" s="39"/>
      <c r="AW2" s="39"/>
      <c r="AX2" s="39"/>
      <c r="AY2" s="39"/>
    </row>
    <row r="3" spans="18:43" ht="12.75">
      <c r="R3" s="44"/>
      <c r="S3" s="44"/>
      <c r="T3" s="44"/>
      <c r="U3" s="44"/>
      <c r="V3" s="44"/>
      <c r="W3" s="44"/>
      <c r="X3" s="44"/>
      <c r="AJ3" s="44"/>
      <c r="AK3" s="44"/>
      <c r="AL3" s="44"/>
      <c r="AM3" s="44"/>
      <c r="AN3" s="44"/>
      <c r="AO3" s="44"/>
      <c r="AP3" s="44"/>
      <c r="AQ3" s="44"/>
    </row>
    <row r="4" spans="1:47" ht="12.75">
      <c r="A4" s="1"/>
      <c r="C4" s="1"/>
      <c r="I4" s="1"/>
      <c r="L4" s="1"/>
      <c r="AA4" s="1"/>
      <c r="AD4" s="1"/>
      <c r="AJ4" s="1"/>
      <c r="AM4" s="1"/>
      <c r="AS4" s="1"/>
      <c r="AU4" s="1"/>
    </row>
    <row r="5" spans="1:45" ht="12.75">
      <c r="A5" s="1"/>
      <c r="H5" s="6"/>
      <c r="I5" s="1"/>
      <c r="R5" s="1"/>
      <c r="AA5" s="1"/>
      <c r="AJ5" s="1"/>
      <c r="AS5" s="1"/>
    </row>
    <row r="6" spans="1:51" ht="12.75">
      <c r="A6" s="2" t="s">
        <v>1</v>
      </c>
      <c r="B6" s="2"/>
      <c r="C6" s="29" t="s">
        <v>114</v>
      </c>
      <c r="D6" s="30"/>
      <c r="E6" s="30"/>
      <c r="F6" s="31"/>
      <c r="G6" s="4">
        <v>206</v>
      </c>
      <c r="H6" s="6"/>
      <c r="I6" s="2" t="s">
        <v>1</v>
      </c>
      <c r="J6" s="2"/>
      <c r="K6" s="2"/>
      <c r="L6" s="29" t="s">
        <v>109</v>
      </c>
      <c r="M6" s="30"/>
      <c r="N6" s="30"/>
      <c r="O6" s="31"/>
      <c r="P6" s="4">
        <v>51.5</v>
      </c>
      <c r="R6" s="2" t="s">
        <v>1</v>
      </c>
      <c r="S6" s="2"/>
      <c r="T6" s="2"/>
      <c r="U6" s="29" t="s">
        <v>123</v>
      </c>
      <c r="V6" s="30"/>
      <c r="W6" s="30"/>
      <c r="X6" s="31"/>
      <c r="Y6" s="4">
        <v>66.95</v>
      </c>
      <c r="AA6" s="2" t="s">
        <v>1</v>
      </c>
      <c r="AB6" s="2"/>
      <c r="AC6" s="2"/>
      <c r="AD6" s="29" t="s">
        <v>119</v>
      </c>
      <c r="AE6" s="30"/>
      <c r="AF6" s="30"/>
      <c r="AG6" s="31"/>
      <c r="AH6" s="4">
        <v>54.59</v>
      </c>
      <c r="AJ6" s="2" t="s">
        <v>1</v>
      </c>
      <c r="AK6" s="2"/>
      <c r="AL6" s="2"/>
      <c r="AM6" s="29" t="s">
        <v>133</v>
      </c>
      <c r="AN6" s="30"/>
      <c r="AO6" s="30"/>
      <c r="AP6" s="31"/>
      <c r="AQ6" s="4">
        <v>164.8</v>
      </c>
      <c r="AS6" s="2" t="s">
        <v>1</v>
      </c>
      <c r="AT6" s="2"/>
      <c r="AU6" s="29" t="s">
        <v>166</v>
      </c>
      <c r="AV6" s="30"/>
      <c r="AW6" s="30"/>
      <c r="AX6" s="31"/>
      <c r="AY6" s="4">
        <v>309</v>
      </c>
    </row>
    <row r="7" spans="1:51" ht="12.75">
      <c r="A7" s="29"/>
      <c r="B7" s="31"/>
      <c r="C7" s="29" t="s">
        <v>115</v>
      </c>
      <c r="D7" s="30"/>
      <c r="E7" s="30"/>
      <c r="F7" s="31"/>
      <c r="G7" s="4">
        <v>734.5</v>
      </c>
      <c r="H7" s="6"/>
      <c r="I7" s="29"/>
      <c r="J7" s="30"/>
      <c r="K7" s="31"/>
      <c r="L7" s="2" t="s">
        <v>107</v>
      </c>
      <c r="M7" s="2"/>
      <c r="N7" s="2"/>
      <c r="O7" s="2"/>
      <c r="P7" s="4">
        <v>235.04</v>
      </c>
      <c r="R7" s="29"/>
      <c r="S7" s="30"/>
      <c r="T7" s="31"/>
      <c r="U7" s="2" t="s">
        <v>121</v>
      </c>
      <c r="V7" s="2"/>
      <c r="W7" s="2"/>
      <c r="X7" s="2"/>
      <c r="Y7" s="4">
        <v>73.45</v>
      </c>
      <c r="AA7" s="29"/>
      <c r="AB7" s="30"/>
      <c r="AC7" s="31"/>
      <c r="AD7" s="2" t="s">
        <v>118</v>
      </c>
      <c r="AE7" s="2"/>
      <c r="AF7" s="2"/>
      <c r="AG7" s="2"/>
      <c r="AH7" s="4">
        <v>102.83</v>
      </c>
      <c r="AJ7" s="29"/>
      <c r="AK7" s="30"/>
      <c r="AL7" s="31"/>
      <c r="AM7" s="2" t="s">
        <v>134</v>
      </c>
      <c r="AN7" s="2"/>
      <c r="AO7" s="2"/>
      <c r="AP7" s="2"/>
      <c r="AQ7" s="4">
        <v>220.35</v>
      </c>
      <c r="AS7" s="29"/>
      <c r="AT7" s="31"/>
      <c r="AU7" s="29" t="s">
        <v>115</v>
      </c>
      <c r="AV7" s="30"/>
      <c r="AW7" s="30"/>
      <c r="AX7" s="31"/>
      <c r="AY7" s="4">
        <v>734.5</v>
      </c>
    </row>
    <row r="8" spans="1:51" ht="12.75">
      <c r="A8" s="29"/>
      <c r="B8" s="31"/>
      <c r="C8" s="2" t="s">
        <v>116</v>
      </c>
      <c r="D8" s="2"/>
      <c r="E8" s="2"/>
      <c r="F8" s="2"/>
      <c r="G8" s="4">
        <v>1492.5</v>
      </c>
      <c r="H8" s="6"/>
      <c r="I8" s="29"/>
      <c r="J8" s="30"/>
      <c r="K8" s="31"/>
      <c r="L8" s="2" t="s">
        <v>112</v>
      </c>
      <c r="M8" s="2"/>
      <c r="N8" s="2"/>
      <c r="O8" s="2"/>
      <c r="P8" s="4">
        <v>59.7</v>
      </c>
      <c r="R8" s="29"/>
      <c r="S8" s="30"/>
      <c r="T8" s="31"/>
      <c r="U8" s="2" t="s">
        <v>122</v>
      </c>
      <c r="V8" s="2"/>
      <c r="W8" s="2"/>
      <c r="X8" s="2"/>
      <c r="Y8" s="4">
        <v>47.76</v>
      </c>
      <c r="AA8" s="29"/>
      <c r="AB8" s="30"/>
      <c r="AC8" s="31"/>
      <c r="AD8" s="2" t="s">
        <v>120</v>
      </c>
      <c r="AE8" s="2"/>
      <c r="AF8" s="2"/>
      <c r="AG8" s="2"/>
      <c r="AH8" s="4">
        <v>47.76</v>
      </c>
      <c r="AJ8" s="29"/>
      <c r="AK8" s="30"/>
      <c r="AL8" s="31"/>
      <c r="AM8" s="2" t="s">
        <v>135</v>
      </c>
      <c r="AN8" s="2"/>
      <c r="AO8" s="2"/>
      <c r="AP8" s="2"/>
      <c r="AQ8" s="4">
        <v>95.52</v>
      </c>
      <c r="AS8" s="29"/>
      <c r="AT8" s="31"/>
      <c r="AU8" s="29" t="s">
        <v>167</v>
      </c>
      <c r="AV8" s="30"/>
      <c r="AW8" s="30"/>
      <c r="AX8" s="31"/>
      <c r="AY8" s="4">
        <v>1791</v>
      </c>
    </row>
    <row r="9" spans="1:51" ht="12.75">
      <c r="A9" s="29"/>
      <c r="B9" s="31"/>
      <c r="C9" s="29" t="s">
        <v>37</v>
      </c>
      <c r="D9" s="30"/>
      <c r="E9" s="30"/>
      <c r="F9" s="31"/>
      <c r="G9" s="4">
        <v>77.7</v>
      </c>
      <c r="H9" s="6"/>
      <c r="I9" s="29"/>
      <c r="J9" s="30"/>
      <c r="K9" s="31"/>
      <c r="L9" s="2" t="s">
        <v>4</v>
      </c>
      <c r="M9" s="2"/>
      <c r="N9" s="2"/>
      <c r="O9" s="2"/>
      <c r="P9" s="4">
        <v>20</v>
      </c>
      <c r="R9" s="29"/>
      <c r="S9" s="30"/>
      <c r="T9" s="31"/>
      <c r="U9" s="29"/>
      <c r="V9" s="30"/>
      <c r="W9" s="30"/>
      <c r="X9" s="31"/>
      <c r="Y9" s="4"/>
      <c r="AA9" s="29"/>
      <c r="AB9" s="30"/>
      <c r="AC9" s="31"/>
      <c r="AD9" s="29"/>
      <c r="AE9" s="30"/>
      <c r="AF9" s="30"/>
      <c r="AG9" s="31"/>
      <c r="AH9" s="2"/>
      <c r="AJ9" s="29"/>
      <c r="AK9" s="30"/>
      <c r="AL9" s="30"/>
      <c r="AM9" s="30"/>
      <c r="AN9" s="30"/>
      <c r="AO9" s="30"/>
      <c r="AP9" s="31"/>
      <c r="AQ9" s="2"/>
      <c r="AS9" s="29"/>
      <c r="AT9" s="31"/>
      <c r="AU9" s="29" t="s">
        <v>37</v>
      </c>
      <c r="AV9" s="30"/>
      <c r="AW9" s="30"/>
      <c r="AX9" s="31"/>
      <c r="AY9" s="4">
        <v>77.7</v>
      </c>
    </row>
    <row r="10" spans="1:51" ht="12.75">
      <c r="A10" s="29" t="s">
        <v>2</v>
      </c>
      <c r="B10" s="30"/>
      <c r="C10" s="30"/>
      <c r="D10" s="30"/>
      <c r="E10" s="30"/>
      <c r="F10" s="31"/>
      <c r="G10" s="4"/>
      <c r="H10" s="6"/>
      <c r="I10" s="29" t="s">
        <v>2</v>
      </c>
      <c r="J10" s="30"/>
      <c r="K10" s="30"/>
      <c r="L10" s="30"/>
      <c r="M10" s="30"/>
      <c r="N10" s="30"/>
      <c r="O10" s="31"/>
      <c r="P10" s="4"/>
      <c r="R10" s="29" t="s">
        <v>2</v>
      </c>
      <c r="S10" s="30"/>
      <c r="T10" s="30"/>
      <c r="U10" s="30"/>
      <c r="V10" s="30"/>
      <c r="W10" s="30"/>
      <c r="X10" s="31"/>
      <c r="Y10" s="4"/>
      <c r="AA10" s="29" t="s">
        <v>2</v>
      </c>
      <c r="AB10" s="30"/>
      <c r="AC10" s="30"/>
      <c r="AD10" s="30"/>
      <c r="AE10" s="30"/>
      <c r="AF10" s="30"/>
      <c r="AG10" s="31"/>
      <c r="AH10" s="2"/>
      <c r="AJ10" s="29" t="s">
        <v>2</v>
      </c>
      <c r="AK10" s="30"/>
      <c r="AL10" s="30"/>
      <c r="AM10" s="30"/>
      <c r="AN10" s="30"/>
      <c r="AO10" s="30"/>
      <c r="AP10" s="31"/>
      <c r="AQ10" s="2"/>
      <c r="AS10" s="29" t="s">
        <v>2</v>
      </c>
      <c r="AT10" s="30"/>
      <c r="AU10" s="30"/>
      <c r="AV10" s="30"/>
      <c r="AW10" s="30"/>
      <c r="AX10" s="31"/>
      <c r="AY10" s="4"/>
    </row>
    <row r="11" spans="1:51" ht="12.75">
      <c r="A11" s="2" t="s">
        <v>39</v>
      </c>
      <c r="B11" s="2"/>
      <c r="C11" s="29"/>
      <c r="D11" s="30"/>
      <c r="E11" s="30"/>
      <c r="F11" s="31"/>
      <c r="G11" s="4"/>
      <c r="H11" s="6"/>
      <c r="I11" s="2" t="s">
        <v>39</v>
      </c>
      <c r="J11" s="2"/>
      <c r="K11" s="2"/>
      <c r="L11" s="29"/>
      <c r="M11" s="30"/>
      <c r="N11" s="30"/>
      <c r="O11" s="31"/>
      <c r="P11" s="4"/>
      <c r="R11" s="2" t="s">
        <v>39</v>
      </c>
      <c r="S11" s="2"/>
      <c r="T11" s="2"/>
      <c r="U11" s="29"/>
      <c r="V11" s="30"/>
      <c r="W11" s="30"/>
      <c r="X11" s="31"/>
      <c r="Y11" s="4"/>
      <c r="AA11" s="29" t="s">
        <v>39</v>
      </c>
      <c r="AB11" s="30"/>
      <c r="AC11" s="30"/>
      <c r="AD11" s="30"/>
      <c r="AE11" s="30"/>
      <c r="AF11" s="30"/>
      <c r="AG11" s="31"/>
      <c r="AH11" s="2"/>
      <c r="AJ11" s="29" t="s">
        <v>39</v>
      </c>
      <c r="AK11" s="30"/>
      <c r="AL11" s="30"/>
      <c r="AM11" s="30"/>
      <c r="AN11" s="30"/>
      <c r="AO11" s="30"/>
      <c r="AP11" s="31"/>
      <c r="AQ11" s="2"/>
      <c r="AS11" s="2" t="s">
        <v>39</v>
      </c>
      <c r="AT11" s="2"/>
      <c r="AU11" s="29" t="s">
        <v>163</v>
      </c>
      <c r="AV11" s="30"/>
      <c r="AW11" s="30"/>
      <c r="AX11" s="31"/>
      <c r="AY11" s="4">
        <v>2436</v>
      </c>
    </row>
    <row r="12" spans="1:51" ht="12.75">
      <c r="A12" s="29"/>
      <c r="B12" s="31"/>
      <c r="C12" s="29" t="s">
        <v>129</v>
      </c>
      <c r="D12" s="30"/>
      <c r="E12" s="30"/>
      <c r="F12" s="31"/>
      <c r="G12" s="4">
        <v>860.25</v>
      </c>
      <c r="H12" s="6"/>
      <c r="I12" s="29"/>
      <c r="J12" s="30"/>
      <c r="K12" s="31"/>
      <c r="L12" s="29" t="s">
        <v>139</v>
      </c>
      <c r="M12" s="30"/>
      <c r="N12" s="30"/>
      <c r="O12" s="31"/>
      <c r="P12" s="4">
        <v>573.5</v>
      </c>
      <c r="R12" s="29"/>
      <c r="S12" s="30"/>
      <c r="T12" s="31"/>
      <c r="U12" s="29" t="s">
        <v>138</v>
      </c>
      <c r="V12" s="30"/>
      <c r="W12" s="30"/>
      <c r="X12" s="31"/>
      <c r="Y12" s="4">
        <v>286.75</v>
      </c>
      <c r="AA12" s="29"/>
      <c r="AB12" s="30"/>
      <c r="AC12" s="31"/>
      <c r="AD12" s="29" t="s">
        <v>136</v>
      </c>
      <c r="AE12" s="30"/>
      <c r="AF12" s="30"/>
      <c r="AG12" s="31"/>
      <c r="AH12" s="4">
        <v>1147</v>
      </c>
      <c r="AJ12" s="29"/>
      <c r="AK12" s="30"/>
      <c r="AL12" s="31"/>
      <c r="AM12" s="29" t="s">
        <v>137</v>
      </c>
      <c r="AN12" s="30"/>
      <c r="AO12" s="30"/>
      <c r="AP12" s="31"/>
      <c r="AQ12" s="4">
        <v>1147</v>
      </c>
      <c r="AS12" s="29"/>
      <c r="AT12" s="31"/>
      <c r="AU12" s="29" t="s">
        <v>164</v>
      </c>
      <c r="AV12" s="30"/>
      <c r="AW12" s="30"/>
      <c r="AX12" s="31"/>
      <c r="AY12" s="4">
        <v>2436</v>
      </c>
    </row>
    <row r="13" spans="1:51" ht="12.75">
      <c r="A13" s="29"/>
      <c r="B13" s="31"/>
      <c r="C13" s="29"/>
      <c r="D13" s="30"/>
      <c r="E13" s="30"/>
      <c r="F13" s="31"/>
      <c r="G13" s="4"/>
      <c r="H13" s="6"/>
      <c r="I13" s="29"/>
      <c r="J13" s="30"/>
      <c r="K13" s="31"/>
      <c r="L13" s="29"/>
      <c r="M13" s="30"/>
      <c r="N13" s="30"/>
      <c r="O13" s="31"/>
      <c r="P13" s="4"/>
      <c r="R13" s="29"/>
      <c r="S13" s="30"/>
      <c r="T13" s="31"/>
      <c r="U13" s="29"/>
      <c r="V13" s="30"/>
      <c r="W13" s="30"/>
      <c r="X13" s="31"/>
      <c r="Y13" s="4"/>
      <c r="AA13" s="29"/>
      <c r="AB13" s="30"/>
      <c r="AC13" s="31"/>
      <c r="AD13" s="29"/>
      <c r="AE13" s="30"/>
      <c r="AF13" s="30"/>
      <c r="AG13" s="31"/>
      <c r="AH13" s="4"/>
      <c r="AJ13" s="29"/>
      <c r="AK13" s="30"/>
      <c r="AL13" s="31"/>
      <c r="AM13" s="29"/>
      <c r="AN13" s="30"/>
      <c r="AO13" s="30"/>
      <c r="AP13" s="31"/>
      <c r="AQ13" s="4"/>
      <c r="AS13" s="29"/>
      <c r="AT13" s="31"/>
      <c r="AU13" s="29"/>
      <c r="AV13" s="30"/>
      <c r="AW13" s="30"/>
      <c r="AX13" s="31"/>
      <c r="AY13" s="4"/>
    </row>
    <row r="14" spans="1:51" ht="12.75">
      <c r="A14" s="29"/>
      <c r="B14" s="31"/>
      <c r="C14" s="29" t="s">
        <v>113</v>
      </c>
      <c r="D14" s="30"/>
      <c r="E14" s="30"/>
      <c r="F14" s="31"/>
      <c r="G14" s="4">
        <v>1685</v>
      </c>
      <c r="H14" s="6"/>
      <c r="I14" s="29"/>
      <c r="J14" s="30"/>
      <c r="K14" s="31"/>
      <c r="L14" s="29" t="s">
        <v>108</v>
      </c>
      <c r="M14" s="30"/>
      <c r="N14" s="30"/>
      <c r="O14" s="31"/>
      <c r="P14" s="4">
        <v>518.25</v>
      </c>
      <c r="R14" s="29"/>
      <c r="S14" s="30"/>
      <c r="T14" s="31"/>
      <c r="U14" s="29"/>
      <c r="V14" s="30"/>
      <c r="W14" s="30"/>
      <c r="X14" s="31"/>
      <c r="Y14" s="4"/>
      <c r="AA14" s="29"/>
      <c r="AB14" s="30"/>
      <c r="AC14" s="31"/>
      <c r="AD14" s="29"/>
      <c r="AE14" s="30"/>
      <c r="AF14" s="30"/>
      <c r="AG14" s="31"/>
      <c r="AH14" s="4"/>
      <c r="AJ14" s="29"/>
      <c r="AK14" s="30"/>
      <c r="AL14" s="31"/>
      <c r="AM14" s="29" t="s">
        <v>113</v>
      </c>
      <c r="AN14" s="30"/>
      <c r="AO14" s="30"/>
      <c r="AP14" s="31"/>
      <c r="AQ14" s="4">
        <v>1685</v>
      </c>
      <c r="AS14" s="29"/>
      <c r="AT14" s="31"/>
      <c r="AU14" s="29" t="s">
        <v>113</v>
      </c>
      <c r="AV14" s="30"/>
      <c r="AW14" s="30"/>
      <c r="AX14" s="31"/>
      <c r="AY14" s="4">
        <v>1685</v>
      </c>
    </row>
    <row r="15" spans="1:51" ht="12.75">
      <c r="A15" s="29" t="s">
        <v>130</v>
      </c>
      <c r="B15" s="30"/>
      <c r="C15" s="30"/>
      <c r="D15" s="30"/>
      <c r="E15" s="30"/>
      <c r="F15" s="31"/>
      <c r="G15" s="4">
        <f>SUM((G12+G13+G14)*36.86%)</f>
        <v>938.1791499999999</v>
      </c>
      <c r="H15" s="6"/>
      <c r="I15" s="2" t="s">
        <v>130</v>
      </c>
      <c r="J15" s="2"/>
      <c r="K15" s="2"/>
      <c r="L15" s="2"/>
      <c r="M15" s="2"/>
      <c r="N15" s="2"/>
      <c r="O15" s="2"/>
      <c r="P15" s="4">
        <f>SUM((P12+P13+P14)*36.86%)</f>
        <v>402.41904999999997</v>
      </c>
      <c r="R15" s="2" t="s">
        <v>130</v>
      </c>
      <c r="S15" s="2"/>
      <c r="T15" s="2"/>
      <c r="U15" s="2"/>
      <c r="V15" s="2"/>
      <c r="W15" s="2"/>
      <c r="X15" s="2"/>
      <c r="Y15" s="4">
        <f>SUM((Y12+Y13+Y14)*36.86%)</f>
        <v>105.69605</v>
      </c>
      <c r="AA15" s="2" t="s">
        <v>130</v>
      </c>
      <c r="AB15" s="2"/>
      <c r="AC15" s="2"/>
      <c r="AD15" s="2"/>
      <c r="AE15" s="2"/>
      <c r="AF15" s="2"/>
      <c r="AG15" s="2"/>
      <c r="AH15" s="4">
        <f>SUM((AH12+AH13+AH14)*36.86%)</f>
        <v>422.7842</v>
      </c>
      <c r="AJ15" s="2" t="s">
        <v>130</v>
      </c>
      <c r="AK15" s="2"/>
      <c r="AL15" s="2"/>
      <c r="AM15" s="2"/>
      <c r="AN15" s="2"/>
      <c r="AO15" s="2"/>
      <c r="AP15" s="2"/>
      <c r="AQ15" s="4">
        <f>SUM((AQ12+AQ13+AQ14)*36.86%)</f>
        <v>1043.8752</v>
      </c>
      <c r="AS15" s="29" t="s">
        <v>130</v>
      </c>
      <c r="AT15" s="30"/>
      <c r="AU15" s="30"/>
      <c r="AV15" s="30"/>
      <c r="AW15" s="30"/>
      <c r="AX15" s="31"/>
      <c r="AY15" s="4">
        <f>SUM((AY12+AY13+AY14)*36.86%)</f>
        <v>1519.0005999999998</v>
      </c>
    </row>
    <row r="16" spans="1:51" ht="12.75">
      <c r="A16" s="34"/>
      <c r="B16" s="35"/>
      <c r="C16" s="35"/>
      <c r="D16" s="35"/>
      <c r="E16" s="35"/>
      <c r="F16" s="36"/>
      <c r="G16" s="4"/>
      <c r="H16" s="6"/>
      <c r="I16" s="34"/>
      <c r="J16" s="35"/>
      <c r="K16" s="35"/>
      <c r="L16" s="35"/>
      <c r="M16" s="35"/>
      <c r="N16" s="35"/>
      <c r="O16" s="36"/>
      <c r="P16" s="4"/>
      <c r="R16" s="29"/>
      <c r="S16" s="30"/>
      <c r="T16" s="30"/>
      <c r="U16" s="30"/>
      <c r="V16" s="30"/>
      <c r="W16" s="30"/>
      <c r="X16" s="31"/>
      <c r="Y16" s="4"/>
      <c r="AA16" s="34"/>
      <c r="AB16" s="35"/>
      <c r="AC16" s="35"/>
      <c r="AD16" s="35"/>
      <c r="AE16" s="35"/>
      <c r="AF16" s="36"/>
      <c r="AG16" s="2"/>
      <c r="AH16" s="4"/>
      <c r="AJ16" s="34"/>
      <c r="AK16" s="35"/>
      <c r="AL16" s="35"/>
      <c r="AM16" s="35"/>
      <c r="AN16" s="35"/>
      <c r="AO16" s="35"/>
      <c r="AP16" s="31"/>
      <c r="AQ16" s="4"/>
      <c r="AS16" s="34"/>
      <c r="AT16" s="35"/>
      <c r="AU16" s="35"/>
      <c r="AV16" s="35"/>
      <c r="AW16" s="35"/>
      <c r="AX16" s="36"/>
      <c r="AY16" s="4"/>
    </row>
    <row r="17" spans="1:51" ht="12.75">
      <c r="A17" s="29"/>
      <c r="B17" s="30"/>
      <c r="C17" s="30"/>
      <c r="D17" s="30"/>
      <c r="E17" s="30"/>
      <c r="F17" s="31"/>
      <c r="G17" s="4"/>
      <c r="H17" s="6"/>
      <c r="I17" s="29"/>
      <c r="J17" s="30"/>
      <c r="K17" s="30"/>
      <c r="L17" s="30"/>
      <c r="M17" s="30"/>
      <c r="N17" s="30"/>
      <c r="O17" s="31"/>
      <c r="P17" s="2"/>
      <c r="R17" s="30"/>
      <c r="S17" s="30"/>
      <c r="T17" s="30"/>
      <c r="U17" s="30"/>
      <c r="V17" s="30"/>
      <c r="W17" s="30"/>
      <c r="X17" s="31"/>
      <c r="Y17" s="4"/>
      <c r="AA17" s="29" t="s">
        <v>9</v>
      </c>
      <c r="AB17" s="30"/>
      <c r="AC17" s="30"/>
      <c r="AD17" s="30"/>
      <c r="AE17" s="30"/>
      <c r="AF17" s="31"/>
      <c r="AG17" s="2"/>
      <c r="AH17" s="4">
        <v>25</v>
      </c>
      <c r="AJ17" s="29" t="s">
        <v>9</v>
      </c>
      <c r="AK17" s="30"/>
      <c r="AL17" s="30"/>
      <c r="AM17" s="30"/>
      <c r="AN17" s="30"/>
      <c r="AO17" s="30"/>
      <c r="AP17" s="31"/>
      <c r="AQ17" s="4">
        <v>443.5</v>
      </c>
      <c r="AS17" s="29"/>
      <c r="AT17" s="30"/>
      <c r="AU17" s="30"/>
      <c r="AV17" s="30"/>
      <c r="AW17" s="30"/>
      <c r="AX17" s="31"/>
      <c r="AY17" s="4"/>
    </row>
    <row r="18" spans="1:51" ht="12.75">
      <c r="A18" s="2" t="s">
        <v>9</v>
      </c>
      <c r="B18" s="2"/>
      <c r="C18" s="2"/>
      <c r="D18" s="2"/>
      <c r="E18" s="2"/>
      <c r="F18" s="2"/>
      <c r="G18" s="4">
        <v>171.5</v>
      </c>
      <c r="H18" s="6"/>
      <c r="I18" s="29" t="s">
        <v>9</v>
      </c>
      <c r="J18" s="30"/>
      <c r="K18" s="30"/>
      <c r="L18" s="30"/>
      <c r="M18" s="30"/>
      <c r="N18" s="30"/>
      <c r="O18" s="31"/>
      <c r="P18" s="4">
        <v>154</v>
      </c>
      <c r="R18" s="29" t="s">
        <v>9</v>
      </c>
      <c r="S18" s="30"/>
      <c r="T18" s="30"/>
      <c r="U18" s="30"/>
      <c r="V18" s="30"/>
      <c r="W18" s="31"/>
      <c r="X18" s="2"/>
      <c r="Y18" s="4">
        <v>19.3</v>
      </c>
      <c r="AA18" s="29"/>
      <c r="AB18" s="30"/>
      <c r="AC18" s="30"/>
      <c r="AD18" s="30"/>
      <c r="AE18" s="30"/>
      <c r="AF18" s="31"/>
      <c r="AG18" s="2"/>
      <c r="AH18" s="4"/>
      <c r="AJ18" s="29"/>
      <c r="AK18" s="30"/>
      <c r="AL18" s="30"/>
      <c r="AM18" s="30"/>
      <c r="AN18" s="30"/>
      <c r="AO18" s="31"/>
      <c r="AP18" s="2"/>
      <c r="AQ18" s="4"/>
      <c r="AS18" s="2" t="s">
        <v>9</v>
      </c>
      <c r="AT18" s="2"/>
      <c r="AU18" s="2"/>
      <c r="AV18" s="2"/>
      <c r="AW18" s="2"/>
      <c r="AX18" s="2"/>
      <c r="AY18" s="4">
        <v>286.4</v>
      </c>
    </row>
    <row r="19" spans="1:51" ht="12.75">
      <c r="A19" s="29"/>
      <c r="B19" s="30"/>
      <c r="C19" s="30"/>
      <c r="D19" s="30"/>
      <c r="E19" s="31"/>
      <c r="F19" s="2" t="s">
        <v>28</v>
      </c>
      <c r="G19" s="12">
        <f>SUM(G6:G18)</f>
        <v>6165.62915</v>
      </c>
      <c r="H19" s="7"/>
      <c r="I19" s="29"/>
      <c r="J19" s="30"/>
      <c r="K19" s="30"/>
      <c r="L19" s="30"/>
      <c r="M19" s="30"/>
      <c r="N19" s="31"/>
      <c r="O19" s="2" t="s">
        <v>28</v>
      </c>
      <c r="P19" s="12">
        <f>SUM(P6+P7+P8+P9+P11+P13+P14+P15+P18+P12)</f>
        <v>2014.40905</v>
      </c>
      <c r="R19" s="29"/>
      <c r="S19" s="30"/>
      <c r="T19" s="30"/>
      <c r="U19" s="30"/>
      <c r="V19" s="30"/>
      <c r="W19" s="31"/>
      <c r="X19" s="2" t="s">
        <v>28</v>
      </c>
      <c r="Y19" s="12">
        <f>SUM(Y6+Y7+Y8+Y9+Y11+Y13+Y14+Y15+Y18+Y12)</f>
        <v>599.90605</v>
      </c>
      <c r="AA19" s="29"/>
      <c r="AB19" s="30"/>
      <c r="AC19" s="30"/>
      <c r="AD19" s="30"/>
      <c r="AE19" s="30"/>
      <c r="AF19" s="31"/>
      <c r="AG19" s="2" t="s">
        <v>28</v>
      </c>
      <c r="AH19" s="12">
        <f>SUM(AH6:AH18)</f>
        <v>1799.9642000000001</v>
      </c>
      <c r="AJ19" s="29"/>
      <c r="AK19" s="30"/>
      <c r="AL19" s="30"/>
      <c r="AM19" s="30"/>
      <c r="AN19" s="30"/>
      <c r="AO19" s="31"/>
      <c r="AP19" s="2" t="s">
        <v>28</v>
      </c>
      <c r="AQ19" s="12">
        <f>SUM(AQ6:AQ18)</f>
        <v>4800.0452000000005</v>
      </c>
      <c r="AS19" s="29"/>
      <c r="AT19" s="30"/>
      <c r="AU19" s="30"/>
      <c r="AV19" s="30"/>
      <c r="AW19" s="31"/>
      <c r="AX19" s="2" t="s">
        <v>28</v>
      </c>
      <c r="AY19" s="12">
        <f>SUM(AY6:AY18)</f>
        <v>11274.6006</v>
      </c>
    </row>
    <row r="20" spans="1:51" ht="12.75">
      <c r="A20" s="29" t="s">
        <v>111</v>
      </c>
      <c r="B20" s="30"/>
      <c r="C20" s="30"/>
      <c r="D20" s="30"/>
      <c r="E20" s="30"/>
      <c r="F20" s="31"/>
      <c r="G20" s="28">
        <f>SUM(G19/4*1)*19%</f>
        <v>292.867384625</v>
      </c>
      <c r="H20" s="7"/>
      <c r="I20" s="29" t="s">
        <v>111</v>
      </c>
      <c r="J20" s="30"/>
      <c r="K20" s="30"/>
      <c r="L20" s="30"/>
      <c r="M20" s="30"/>
      <c r="N20" s="30"/>
      <c r="O20" s="31"/>
      <c r="P20" s="28">
        <f>SUM(P19)*19%</f>
        <v>382.7377195</v>
      </c>
      <c r="R20" s="29" t="s">
        <v>111</v>
      </c>
      <c r="S20" s="30"/>
      <c r="T20" s="30"/>
      <c r="U20" s="30"/>
      <c r="V20" s="30"/>
      <c r="W20" s="30"/>
      <c r="X20" s="31"/>
      <c r="Y20" s="28">
        <f>SUM(Y19/4*1)*19%</f>
        <v>28.495537375</v>
      </c>
      <c r="AA20" s="29" t="s">
        <v>111</v>
      </c>
      <c r="AB20" s="30"/>
      <c r="AC20" s="30"/>
      <c r="AD20" s="30"/>
      <c r="AE20" s="30"/>
      <c r="AF20" s="30"/>
      <c r="AG20" s="31"/>
      <c r="AH20" s="28">
        <f>SUM(AH19/4*1)*19%</f>
        <v>85.4982995</v>
      </c>
      <c r="AJ20" s="29" t="s">
        <v>132</v>
      </c>
      <c r="AK20" s="30"/>
      <c r="AL20" s="30"/>
      <c r="AM20" s="30"/>
      <c r="AN20" s="30"/>
      <c r="AO20" s="30"/>
      <c r="AP20" s="31"/>
      <c r="AQ20" s="4">
        <f>SUM(AQ19*5%)</f>
        <v>240.00226000000004</v>
      </c>
      <c r="AS20" s="29" t="s">
        <v>111</v>
      </c>
      <c r="AT20" s="30"/>
      <c r="AU20" s="30"/>
      <c r="AV20" s="30"/>
      <c r="AW20" s="30"/>
      <c r="AX20" s="31"/>
      <c r="AY20" s="28">
        <f>SUM(AY19/4*1)*19%</f>
        <v>535.5435285</v>
      </c>
    </row>
    <row r="21" spans="1:51" ht="12.75">
      <c r="A21" s="29"/>
      <c r="B21" s="30"/>
      <c r="C21" s="30"/>
      <c r="D21" s="30"/>
      <c r="E21" s="30"/>
      <c r="F21" s="31"/>
      <c r="G21" s="4"/>
      <c r="H21" s="6"/>
      <c r="I21" s="37"/>
      <c r="J21" s="37"/>
      <c r="K21" s="37"/>
      <c r="L21" s="37"/>
      <c r="M21" s="37"/>
      <c r="N21" s="37"/>
      <c r="O21" s="37"/>
      <c r="P21" s="4"/>
      <c r="R21" s="37"/>
      <c r="S21" s="37"/>
      <c r="T21" s="37"/>
      <c r="U21" s="37"/>
      <c r="V21" s="37"/>
      <c r="W21" s="37"/>
      <c r="X21" s="37"/>
      <c r="Y21" s="4"/>
      <c r="AA21" s="37"/>
      <c r="AB21" s="37"/>
      <c r="AC21" s="37"/>
      <c r="AD21" s="37"/>
      <c r="AE21" s="37"/>
      <c r="AF21" s="37"/>
      <c r="AG21" s="37"/>
      <c r="AH21" s="4"/>
      <c r="AJ21" s="29" t="s">
        <v>111</v>
      </c>
      <c r="AK21" s="30"/>
      <c r="AL21" s="30"/>
      <c r="AM21" s="30"/>
      <c r="AN21" s="30"/>
      <c r="AO21" s="30"/>
      <c r="AP21" s="31"/>
      <c r="AQ21" s="28">
        <f>SUM(AQ20/4*1)*19%</f>
        <v>11.400107350000003</v>
      </c>
      <c r="AS21" s="29"/>
      <c r="AT21" s="30"/>
      <c r="AU21" s="30"/>
      <c r="AV21" s="30"/>
      <c r="AW21" s="30"/>
      <c r="AX21" s="31"/>
      <c r="AY21" s="4"/>
    </row>
    <row r="22" spans="1:51" ht="12.75">
      <c r="A22" s="29" t="s">
        <v>117</v>
      </c>
      <c r="B22" s="30"/>
      <c r="C22" s="30"/>
      <c r="D22" s="30"/>
      <c r="E22" s="30"/>
      <c r="F22" s="31"/>
      <c r="G22" s="4">
        <f>SUM(G19*5%)</f>
        <v>308.2814575</v>
      </c>
      <c r="H22" s="6"/>
      <c r="I22" s="29"/>
      <c r="J22" s="30"/>
      <c r="K22" s="30"/>
      <c r="L22" s="30"/>
      <c r="M22" s="30"/>
      <c r="N22" s="30"/>
      <c r="O22" s="31"/>
      <c r="P22" s="4"/>
      <c r="R22" s="29"/>
      <c r="S22" s="30"/>
      <c r="T22" s="30"/>
      <c r="U22" s="30"/>
      <c r="V22" s="30"/>
      <c r="W22" s="30"/>
      <c r="X22" s="31"/>
      <c r="Y22" s="4"/>
      <c r="AA22" s="29"/>
      <c r="AB22" s="30"/>
      <c r="AC22" s="30"/>
      <c r="AD22" s="30"/>
      <c r="AE22" s="30"/>
      <c r="AF22" s="30"/>
      <c r="AG22" s="31"/>
      <c r="AH22" s="4"/>
      <c r="AJ22" s="37"/>
      <c r="AK22" s="37"/>
      <c r="AL22" s="37"/>
      <c r="AM22" s="37"/>
      <c r="AN22" s="37"/>
      <c r="AO22" s="37"/>
      <c r="AP22" s="37"/>
      <c r="AQ22" s="4"/>
      <c r="AS22" s="29" t="s">
        <v>165</v>
      </c>
      <c r="AT22" s="30"/>
      <c r="AU22" s="30"/>
      <c r="AV22" s="30"/>
      <c r="AW22" s="30"/>
      <c r="AX22" s="31"/>
      <c r="AY22" s="4">
        <f>SUM(AY19*20%)</f>
        <v>2254.92012</v>
      </c>
    </row>
    <row r="23" spans="1:51" ht="12.75">
      <c r="A23" s="29" t="s">
        <v>24</v>
      </c>
      <c r="B23" s="30"/>
      <c r="C23" s="30"/>
      <c r="D23" s="30"/>
      <c r="E23" s="30"/>
      <c r="F23" s="31"/>
      <c r="G23" s="4">
        <f>SUM(G19*20%)</f>
        <v>1233.12583</v>
      </c>
      <c r="H23" s="6"/>
      <c r="I23" s="37" t="s">
        <v>24</v>
      </c>
      <c r="J23" s="37"/>
      <c r="K23" s="37"/>
      <c r="L23" s="37"/>
      <c r="M23" s="37"/>
      <c r="N23" s="37"/>
      <c r="O23" s="37"/>
      <c r="P23" s="4">
        <f>SUM(P19*20%)</f>
        <v>402.88181000000003</v>
      </c>
      <c r="R23" s="29" t="s">
        <v>24</v>
      </c>
      <c r="S23" s="30"/>
      <c r="T23" s="30"/>
      <c r="U23" s="30"/>
      <c r="V23" s="30"/>
      <c r="W23" s="30"/>
      <c r="X23" s="31"/>
      <c r="Y23" s="4">
        <f>SUM(Y19*20%)</f>
        <v>119.98121000000002</v>
      </c>
      <c r="AA23" s="29" t="s">
        <v>24</v>
      </c>
      <c r="AB23" s="30"/>
      <c r="AC23" s="30"/>
      <c r="AD23" s="30"/>
      <c r="AE23" s="30"/>
      <c r="AF23" s="30"/>
      <c r="AG23" s="31"/>
      <c r="AH23" s="4">
        <f>SUM(AH19*20%)</f>
        <v>359.99284000000006</v>
      </c>
      <c r="AJ23" s="29" t="s">
        <v>24</v>
      </c>
      <c r="AK23" s="30"/>
      <c r="AL23" s="30"/>
      <c r="AM23" s="30"/>
      <c r="AN23" s="30"/>
      <c r="AO23" s="30"/>
      <c r="AP23" s="31"/>
      <c r="AQ23" s="4">
        <f>SUM(AQ19*20%)</f>
        <v>960.0090400000001</v>
      </c>
      <c r="AS23" s="29" t="s">
        <v>24</v>
      </c>
      <c r="AT23" s="30"/>
      <c r="AU23" s="30"/>
      <c r="AV23" s="30"/>
      <c r="AW23" s="30"/>
      <c r="AX23" s="31"/>
      <c r="AY23" s="4">
        <f>SUM(AY19*20%)</f>
        <v>2254.92012</v>
      </c>
    </row>
    <row r="24" spans="1:51" ht="12.75">
      <c r="A24" s="29" t="s">
        <v>11</v>
      </c>
      <c r="B24" s="30"/>
      <c r="C24" s="30"/>
      <c r="D24" s="30"/>
      <c r="E24" s="30"/>
      <c r="F24" s="31"/>
      <c r="G24" s="4">
        <f>SUM(G19:G23)</f>
        <v>7999.903822125</v>
      </c>
      <c r="H24" s="6"/>
      <c r="I24" s="37" t="s">
        <v>11</v>
      </c>
      <c r="J24" s="37"/>
      <c r="K24" s="37"/>
      <c r="L24" s="37"/>
      <c r="M24" s="37"/>
      <c r="N24" s="37"/>
      <c r="O24" s="37"/>
      <c r="P24" s="4">
        <f>SUM(P19:P23)</f>
        <v>2800.0285795</v>
      </c>
      <c r="R24" s="29" t="s">
        <v>11</v>
      </c>
      <c r="S24" s="30"/>
      <c r="T24" s="30"/>
      <c r="U24" s="30"/>
      <c r="V24" s="30"/>
      <c r="W24" s="30"/>
      <c r="X24" s="31"/>
      <c r="Y24" s="4">
        <f>SUM(Y19:Y23)</f>
        <v>748.3827973750001</v>
      </c>
      <c r="AA24" s="29" t="s">
        <v>11</v>
      </c>
      <c r="AB24" s="30"/>
      <c r="AC24" s="30"/>
      <c r="AD24" s="30"/>
      <c r="AE24" s="30"/>
      <c r="AF24" s="30"/>
      <c r="AG24" s="31"/>
      <c r="AH24" s="4">
        <f>SUM(AH19:AH23)</f>
        <v>2245.4553395000003</v>
      </c>
      <c r="AJ24" s="29" t="s">
        <v>11</v>
      </c>
      <c r="AK24" s="30"/>
      <c r="AL24" s="30"/>
      <c r="AM24" s="30"/>
      <c r="AN24" s="30"/>
      <c r="AO24" s="30"/>
      <c r="AP24" s="31"/>
      <c r="AQ24" s="4">
        <f>SUM(AQ19:AQ23)</f>
        <v>6011.456607350001</v>
      </c>
      <c r="AS24" s="29" t="s">
        <v>11</v>
      </c>
      <c r="AT24" s="30"/>
      <c r="AU24" s="30"/>
      <c r="AV24" s="30"/>
      <c r="AW24" s="30"/>
      <c r="AX24" s="31"/>
      <c r="AY24" s="4">
        <f>SUM(AY19:AY23)</f>
        <v>16319.984368500001</v>
      </c>
    </row>
    <row r="25" spans="1:51" ht="12.75">
      <c r="A25" s="29" t="s">
        <v>12</v>
      </c>
      <c r="B25" s="30"/>
      <c r="C25" s="30"/>
      <c r="D25" s="30"/>
      <c r="E25" s="30"/>
      <c r="F25" s="31"/>
      <c r="G25" s="4">
        <v>20</v>
      </c>
      <c r="H25" s="6"/>
      <c r="I25" s="37" t="s">
        <v>12</v>
      </c>
      <c r="J25" s="37"/>
      <c r="K25" s="37"/>
      <c r="L25" s="37"/>
      <c r="M25" s="37"/>
      <c r="N25" s="37"/>
      <c r="O25" s="37"/>
      <c r="P25" s="4">
        <v>20</v>
      </c>
      <c r="R25" s="29" t="s">
        <v>12</v>
      </c>
      <c r="S25" s="30"/>
      <c r="T25" s="30"/>
      <c r="U25" s="30"/>
      <c r="V25" s="30"/>
      <c r="W25" s="30"/>
      <c r="X25" s="31"/>
      <c r="Y25" s="4">
        <v>20</v>
      </c>
      <c r="AA25" s="29" t="s">
        <v>12</v>
      </c>
      <c r="AB25" s="30"/>
      <c r="AC25" s="30"/>
      <c r="AD25" s="30"/>
      <c r="AE25" s="30"/>
      <c r="AF25" s="30"/>
      <c r="AG25" s="31"/>
      <c r="AH25" s="4">
        <v>30</v>
      </c>
      <c r="AJ25" s="29" t="s">
        <v>12</v>
      </c>
      <c r="AK25" s="30"/>
      <c r="AL25" s="30"/>
      <c r="AM25" s="30"/>
      <c r="AN25" s="30"/>
      <c r="AO25" s="30"/>
      <c r="AP25" s="31"/>
      <c r="AQ25" s="4">
        <v>30</v>
      </c>
      <c r="AS25" s="29" t="s">
        <v>12</v>
      </c>
      <c r="AT25" s="30"/>
      <c r="AU25" s="30"/>
      <c r="AV25" s="30"/>
      <c r="AW25" s="30"/>
      <c r="AX25" s="31"/>
      <c r="AY25" s="4">
        <v>20</v>
      </c>
    </row>
    <row r="26" spans="1:51" ht="12.75">
      <c r="A26" s="29" t="s">
        <v>145</v>
      </c>
      <c r="B26" s="30"/>
      <c r="C26" s="30"/>
      <c r="D26" s="30"/>
      <c r="E26" s="30"/>
      <c r="F26" s="31"/>
      <c r="G26" s="12">
        <f>SUM(G24/G25)</f>
        <v>399.99519110625</v>
      </c>
      <c r="H26" s="8"/>
      <c r="I26" s="37" t="s">
        <v>36</v>
      </c>
      <c r="J26" s="37"/>
      <c r="K26" s="37"/>
      <c r="L26" s="37"/>
      <c r="M26" s="37"/>
      <c r="N26" s="37"/>
      <c r="O26" s="37"/>
      <c r="P26" s="12">
        <f>SUM(P24/P25)</f>
        <v>140.001428975</v>
      </c>
      <c r="R26" s="29" t="s">
        <v>58</v>
      </c>
      <c r="S26" s="30"/>
      <c r="T26" s="30"/>
      <c r="U26" s="30"/>
      <c r="V26" s="30"/>
      <c r="W26" s="30"/>
      <c r="X26" s="31"/>
      <c r="Y26" s="12">
        <f>SUM(Y19/Y25)</f>
        <v>29.9953025</v>
      </c>
      <c r="AA26" s="29" t="s">
        <v>41</v>
      </c>
      <c r="AB26" s="30"/>
      <c r="AC26" s="30"/>
      <c r="AD26" s="30"/>
      <c r="AE26" s="30"/>
      <c r="AF26" s="30"/>
      <c r="AG26" s="31"/>
      <c r="AH26" s="12">
        <f>SUM(AH19/AH25)</f>
        <v>59.998806666666674</v>
      </c>
      <c r="AJ26" s="29" t="s">
        <v>41</v>
      </c>
      <c r="AK26" s="30"/>
      <c r="AL26" s="30"/>
      <c r="AM26" s="30"/>
      <c r="AN26" s="30"/>
      <c r="AO26" s="30"/>
      <c r="AP26" s="31"/>
      <c r="AQ26" s="12">
        <f>SUM(AQ19/AQ25)</f>
        <v>160.00150666666667</v>
      </c>
      <c r="AS26" s="29" t="s">
        <v>145</v>
      </c>
      <c r="AT26" s="30"/>
      <c r="AU26" s="30"/>
      <c r="AV26" s="30"/>
      <c r="AW26" s="30"/>
      <c r="AX26" s="31"/>
      <c r="AY26" s="12">
        <f>SUM(AY24/AY25)</f>
        <v>815.9992184250001</v>
      </c>
    </row>
    <row r="27" spans="1:51" ht="12.75">
      <c r="A27" s="13"/>
      <c r="B27" s="13"/>
      <c r="C27" s="13"/>
      <c r="D27" s="13"/>
      <c r="E27" s="13"/>
      <c r="F27" s="13"/>
      <c r="G27" s="19"/>
      <c r="H27" s="8"/>
      <c r="I27" s="13"/>
      <c r="J27" s="13"/>
      <c r="K27" s="13"/>
      <c r="L27" s="13"/>
      <c r="M27" s="13"/>
      <c r="N27" s="13"/>
      <c r="O27" s="13"/>
      <c r="P27" s="19"/>
      <c r="R27" s="13"/>
      <c r="S27" s="13"/>
      <c r="T27" s="13"/>
      <c r="U27" s="13"/>
      <c r="V27" s="13"/>
      <c r="W27" s="13"/>
      <c r="X27" s="13"/>
      <c r="Y27" s="19"/>
      <c r="AA27" s="13"/>
      <c r="AB27" s="13"/>
      <c r="AC27" s="13"/>
      <c r="AD27" s="13"/>
      <c r="AE27" s="13"/>
      <c r="AF27" s="13"/>
      <c r="AG27" s="13"/>
      <c r="AH27" s="19"/>
      <c r="AJ27" s="13"/>
      <c r="AK27" s="13"/>
      <c r="AL27" s="13"/>
      <c r="AM27" s="13"/>
      <c r="AN27" s="13"/>
      <c r="AO27" s="13"/>
      <c r="AP27" s="13"/>
      <c r="AQ27" s="19"/>
      <c r="AS27" s="13"/>
      <c r="AT27" s="13"/>
      <c r="AU27" s="13"/>
      <c r="AV27" s="13"/>
      <c r="AW27" s="13"/>
      <c r="AX27" s="13"/>
      <c r="AY27" s="19"/>
    </row>
    <row r="28" spans="1:51" ht="12.75">
      <c r="A28" s="13"/>
      <c r="B28" s="13"/>
      <c r="C28" s="13"/>
      <c r="D28" s="13"/>
      <c r="E28" s="13"/>
      <c r="F28" s="13"/>
      <c r="G28" s="19"/>
      <c r="H28" s="8"/>
      <c r="I28" s="13"/>
      <c r="J28" s="13"/>
      <c r="K28" s="13"/>
      <c r="L28" s="13"/>
      <c r="M28" s="13"/>
      <c r="N28" s="13"/>
      <c r="O28" s="13"/>
      <c r="P28" s="19"/>
      <c r="R28" s="13"/>
      <c r="S28" s="13"/>
      <c r="T28" s="13"/>
      <c r="U28" s="13"/>
      <c r="V28" s="13"/>
      <c r="W28" s="13"/>
      <c r="X28" s="13"/>
      <c r="Y28" s="19"/>
      <c r="AA28" s="13"/>
      <c r="AB28" s="13"/>
      <c r="AC28" s="13"/>
      <c r="AD28" s="13"/>
      <c r="AE28" s="13"/>
      <c r="AF28" s="13"/>
      <c r="AG28" s="13"/>
      <c r="AH28" s="19"/>
      <c r="AJ28" s="13"/>
      <c r="AK28" s="13"/>
      <c r="AL28" s="13"/>
      <c r="AM28" s="13"/>
      <c r="AN28" s="13"/>
      <c r="AO28" s="13"/>
      <c r="AP28" s="13"/>
      <c r="AQ28" s="19"/>
      <c r="AS28" s="13"/>
      <c r="AT28" s="13"/>
      <c r="AU28" s="13"/>
      <c r="AV28" s="13"/>
      <c r="AW28" s="13"/>
      <c r="AX28" s="13"/>
      <c r="AY28" s="19"/>
    </row>
    <row r="29" spans="1:51" ht="12.75">
      <c r="A29" s="13"/>
      <c r="B29" s="13"/>
      <c r="C29" s="13"/>
      <c r="D29" s="13"/>
      <c r="E29" s="13"/>
      <c r="F29" s="13"/>
      <c r="G29" s="19"/>
      <c r="H29" s="8"/>
      <c r="I29" s="13"/>
      <c r="J29" s="13"/>
      <c r="K29" s="13"/>
      <c r="L29" s="13"/>
      <c r="M29" s="13"/>
      <c r="N29" s="13"/>
      <c r="O29" s="13"/>
      <c r="P29" s="19"/>
      <c r="R29" s="13"/>
      <c r="S29" s="13"/>
      <c r="T29" s="13"/>
      <c r="U29" s="13"/>
      <c r="V29" s="13"/>
      <c r="W29" s="13"/>
      <c r="X29" s="13"/>
      <c r="Y29" s="19"/>
      <c r="AA29" s="13"/>
      <c r="AB29" s="13"/>
      <c r="AC29" s="13"/>
      <c r="AD29" s="13"/>
      <c r="AE29" s="13"/>
      <c r="AF29" s="13"/>
      <c r="AG29" s="13"/>
      <c r="AH29" s="19"/>
      <c r="AJ29" s="13"/>
      <c r="AK29" s="13"/>
      <c r="AL29" s="13"/>
      <c r="AM29" s="13"/>
      <c r="AN29" s="13"/>
      <c r="AO29" s="13"/>
      <c r="AP29" s="13"/>
      <c r="AQ29" s="19"/>
      <c r="AS29" s="13"/>
      <c r="AT29" s="13"/>
      <c r="AU29" s="13"/>
      <c r="AV29" s="13"/>
      <c r="AW29" s="13"/>
      <c r="AX29" s="13"/>
      <c r="AY29" s="19"/>
    </row>
    <row r="30" spans="1:51" ht="12.75">
      <c r="A30" s="13"/>
      <c r="B30" s="13"/>
      <c r="C30" s="13"/>
      <c r="D30" s="13"/>
      <c r="E30" s="13"/>
      <c r="F30" s="13"/>
      <c r="G30" s="19"/>
      <c r="H30" s="8"/>
      <c r="I30" s="13"/>
      <c r="J30" s="13"/>
      <c r="K30" s="13"/>
      <c r="L30" s="13"/>
      <c r="M30" s="13"/>
      <c r="N30" s="13"/>
      <c r="O30" s="13"/>
      <c r="P30" s="19"/>
      <c r="R30" s="13"/>
      <c r="S30" s="13"/>
      <c r="T30" s="13"/>
      <c r="U30" s="13"/>
      <c r="V30" s="13"/>
      <c r="W30" s="13"/>
      <c r="X30" s="13"/>
      <c r="Y30" s="19"/>
      <c r="AA30" s="13"/>
      <c r="AB30" s="13"/>
      <c r="AC30" s="13"/>
      <c r="AD30" s="13"/>
      <c r="AE30" s="13"/>
      <c r="AF30" s="13"/>
      <c r="AG30" s="13"/>
      <c r="AH30" s="19"/>
      <c r="AJ30" s="13"/>
      <c r="AK30" s="13"/>
      <c r="AL30" s="13"/>
      <c r="AM30" s="13"/>
      <c r="AN30" s="13"/>
      <c r="AO30" s="13"/>
      <c r="AP30" s="13"/>
      <c r="AQ30" s="19"/>
      <c r="AS30" s="13"/>
      <c r="AT30" s="13"/>
      <c r="AU30" s="13"/>
      <c r="AV30" s="13"/>
      <c r="AW30" s="13"/>
      <c r="AX30" s="13"/>
      <c r="AY30" s="19"/>
    </row>
    <row r="31" spans="1:51" ht="12.75">
      <c r="A31" s="13"/>
      <c r="B31" s="13"/>
      <c r="C31" s="13"/>
      <c r="D31" s="13"/>
      <c r="E31" s="13"/>
      <c r="F31" s="13"/>
      <c r="G31" s="19"/>
      <c r="H31" s="8"/>
      <c r="I31" s="13"/>
      <c r="J31" s="13"/>
      <c r="K31" s="13"/>
      <c r="L31" s="13"/>
      <c r="M31" s="13"/>
      <c r="N31" s="13"/>
      <c r="O31" s="13"/>
      <c r="P31" s="19"/>
      <c r="R31" s="13"/>
      <c r="S31" s="13"/>
      <c r="T31" s="13"/>
      <c r="U31" s="13"/>
      <c r="V31" s="13"/>
      <c r="W31" s="13"/>
      <c r="X31" s="13"/>
      <c r="Y31" s="19"/>
      <c r="AA31" s="13"/>
      <c r="AB31" s="13"/>
      <c r="AC31" s="13"/>
      <c r="AD31" s="13"/>
      <c r="AE31" s="13"/>
      <c r="AF31" s="13"/>
      <c r="AG31" s="13"/>
      <c r="AH31" s="19"/>
      <c r="AJ31" s="13"/>
      <c r="AK31" s="13"/>
      <c r="AL31" s="13"/>
      <c r="AM31" s="13"/>
      <c r="AN31" s="13"/>
      <c r="AO31" s="13"/>
      <c r="AP31" s="13"/>
      <c r="AQ31" s="19"/>
      <c r="AS31" s="13"/>
      <c r="AT31" s="13"/>
      <c r="AU31" s="13"/>
      <c r="AV31" s="13"/>
      <c r="AW31" s="13"/>
      <c r="AX31" s="13"/>
      <c r="AY31" s="19"/>
    </row>
    <row r="32" spans="1:51" ht="12.75">
      <c r="A32" s="13"/>
      <c r="B32" s="13"/>
      <c r="C32" s="13"/>
      <c r="D32" s="13"/>
      <c r="E32" s="13"/>
      <c r="F32" s="13"/>
      <c r="G32" s="19"/>
      <c r="H32" s="8"/>
      <c r="I32" s="13"/>
      <c r="J32" s="13"/>
      <c r="K32" s="13"/>
      <c r="L32" s="13"/>
      <c r="M32" s="13"/>
      <c r="N32" s="13"/>
      <c r="O32" s="13"/>
      <c r="P32" s="19"/>
      <c r="R32" s="13"/>
      <c r="S32" s="13"/>
      <c r="T32" s="13"/>
      <c r="U32" s="13"/>
      <c r="V32" s="13"/>
      <c r="W32" s="13"/>
      <c r="X32" s="13"/>
      <c r="Y32" s="19"/>
      <c r="AA32" s="13"/>
      <c r="AB32" s="13"/>
      <c r="AC32" s="13"/>
      <c r="AD32" s="13"/>
      <c r="AE32" s="13"/>
      <c r="AF32" s="13"/>
      <c r="AG32" s="13"/>
      <c r="AH32" s="19"/>
      <c r="AJ32" s="13"/>
      <c r="AK32" s="13"/>
      <c r="AL32" s="13"/>
      <c r="AM32" s="13"/>
      <c r="AN32" s="13"/>
      <c r="AO32" s="13"/>
      <c r="AP32" s="13"/>
      <c r="AQ32" s="19"/>
      <c r="AS32" s="13"/>
      <c r="AT32" s="13"/>
      <c r="AU32" s="13"/>
      <c r="AV32" s="13"/>
      <c r="AW32" s="13"/>
      <c r="AX32" s="13"/>
      <c r="AY32" s="19"/>
    </row>
    <row r="33" spans="1:51" ht="12.75">
      <c r="A33" s="13"/>
      <c r="B33" s="13"/>
      <c r="C33" s="13"/>
      <c r="D33" s="13"/>
      <c r="E33" s="13"/>
      <c r="F33" s="13"/>
      <c r="G33" s="19"/>
      <c r="H33" s="8"/>
      <c r="I33" s="13"/>
      <c r="J33" s="13"/>
      <c r="K33" s="13"/>
      <c r="L33" s="13"/>
      <c r="M33" s="13"/>
      <c r="N33" s="13"/>
      <c r="O33" s="13"/>
      <c r="P33" s="19"/>
      <c r="R33" s="13"/>
      <c r="S33" s="13"/>
      <c r="T33" s="13"/>
      <c r="U33" s="13"/>
      <c r="V33" s="13"/>
      <c r="W33" s="13"/>
      <c r="X33" s="13"/>
      <c r="Y33" s="19"/>
      <c r="AA33" s="13"/>
      <c r="AB33" s="13"/>
      <c r="AC33" s="13"/>
      <c r="AD33" s="13"/>
      <c r="AE33" s="13"/>
      <c r="AF33" s="13"/>
      <c r="AG33" s="13"/>
      <c r="AH33" s="19"/>
      <c r="AJ33" s="13"/>
      <c r="AK33" s="13"/>
      <c r="AL33" s="13"/>
      <c r="AM33" s="13"/>
      <c r="AN33" s="13"/>
      <c r="AO33" s="13"/>
      <c r="AP33" s="13"/>
      <c r="AQ33" s="19"/>
      <c r="AS33" s="13"/>
      <c r="AT33" s="13"/>
      <c r="AU33" s="13"/>
      <c r="AV33" s="13"/>
      <c r="AW33" s="13"/>
      <c r="AX33" s="13"/>
      <c r="AY33" s="19"/>
    </row>
    <row r="34" spans="1:51" ht="12.75">
      <c r="A34" s="13"/>
      <c r="B34" s="13"/>
      <c r="C34" s="13"/>
      <c r="D34" s="13"/>
      <c r="E34" s="13"/>
      <c r="F34" s="13"/>
      <c r="G34" s="19"/>
      <c r="H34" s="8"/>
      <c r="I34" s="13"/>
      <c r="J34" s="13"/>
      <c r="K34" s="13"/>
      <c r="L34" s="13"/>
      <c r="M34" s="13"/>
      <c r="N34" s="13"/>
      <c r="O34" s="13"/>
      <c r="P34" s="19"/>
      <c r="R34" s="13"/>
      <c r="S34" s="13"/>
      <c r="T34" s="13"/>
      <c r="U34" s="13"/>
      <c r="V34" s="13"/>
      <c r="W34" s="13"/>
      <c r="X34" s="13"/>
      <c r="Y34" s="19"/>
      <c r="AA34" s="13"/>
      <c r="AB34" s="13"/>
      <c r="AC34" s="13"/>
      <c r="AD34" s="13"/>
      <c r="AE34" s="13"/>
      <c r="AF34" s="13"/>
      <c r="AG34" s="13"/>
      <c r="AH34" s="19"/>
      <c r="AJ34" s="13"/>
      <c r="AK34" s="13"/>
      <c r="AL34" s="13"/>
      <c r="AM34" s="13"/>
      <c r="AN34" s="13"/>
      <c r="AO34" s="13"/>
      <c r="AP34" s="13"/>
      <c r="AQ34" s="19"/>
      <c r="AS34" s="13"/>
      <c r="AT34" s="13"/>
      <c r="AU34" s="13"/>
      <c r="AV34" s="13"/>
      <c r="AW34" s="13"/>
      <c r="AX34" s="13"/>
      <c r="AY34" s="19"/>
    </row>
    <row r="35" spans="1:51" ht="12.75">
      <c r="A35" s="13"/>
      <c r="B35" s="13"/>
      <c r="C35" s="13"/>
      <c r="D35" s="13"/>
      <c r="E35" s="13"/>
      <c r="F35" s="13"/>
      <c r="G35" s="19"/>
      <c r="H35" s="8"/>
      <c r="I35" s="13"/>
      <c r="J35" s="13"/>
      <c r="K35" s="13"/>
      <c r="L35" s="13"/>
      <c r="M35" s="13"/>
      <c r="N35" s="13"/>
      <c r="O35" s="13"/>
      <c r="P35" s="19"/>
      <c r="R35" s="13"/>
      <c r="S35" s="13"/>
      <c r="T35" s="13"/>
      <c r="U35" s="13"/>
      <c r="V35" s="13"/>
      <c r="W35" s="13"/>
      <c r="X35" s="13"/>
      <c r="Y35" s="19"/>
      <c r="AA35" s="13"/>
      <c r="AB35" s="13"/>
      <c r="AC35" s="13"/>
      <c r="AD35" s="13"/>
      <c r="AE35" s="13"/>
      <c r="AF35" s="13"/>
      <c r="AG35" s="13"/>
      <c r="AH35" s="19"/>
      <c r="AJ35" s="13"/>
      <c r="AK35" s="13"/>
      <c r="AL35" s="13"/>
      <c r="AM35" s="13"/>
      <c r="AN35" s="13"/>
      <c r="AO35" s="13"/>
      <c r="AP35" s="13"/>
      <c r="AQ35" s="19"/>
      <c r="AS35" s="13"/>
      <c r="AT35" s="13"/>
      <c r="AU35" s="13"/>
      <c r="AV35" s="13"/>
      <c r="AW35" s="13"/>
      <c r="AX35" s="13"/>
      <c r="AY35" s="19"/>
    </row>
    <row r="36" spans="1:51" ht="12.75">
      <c r="A36" s="13"/>
      <c r="B36" s="13"/>
      <c r="C36" s="13"/>
      <c r="D36" s="13"/>
      <c r="E36" s="13"/>
      <c r="F36" s="13"/>
      <c r="G36" s="19"/>
      <c r="H36" s="8"/>
      <c r="I36" s="13"/>
      <c r="J36" s="13"/>
      <c r="K36" s="13"/>
      <c r="L36" s="13"/>
      <c r="M36" s="13"/>
      <c r="N36" s="13"/>
      <c r="O36" s="13"/>
      <c r="P36" s="19"/>
      <c r="R36" s="13"/>
      <c r="S36" s="13"/>
      <c r="T36" s="13"/>
      <c r="U36" s="13"/>
      <c r="V36" s="13"/>
      <c r="W36" s="13"/>
      <c r="X36" s="13"/>
      <c r="Y36" s="19"/>
      <c r="AA36" s="13"/>
      <c r="AB36" s="13"/>
      <c r="AC36" s="13"/>
      <c r="AD36" s="13"/>
      <c r="AE36" s="13"/>
      <c r="AF36" s="13"/>
      <c r="AG36" s="13"/>
      <c r="AH36" s="19"/>
      <c r="AJ36" s="13"/>
      <c r="AK36" s="13"/>
      <c r="AL36" s="13"/>
      <c r="AM36" s="13"/>
      <c r="AN36" s="13"/>
      <c r="AO36" s="13"/>
      <c r="AP36" s="13"/>
      <c r="AQ36" s="19"/>
      <c r="AS36" s="13"/>
      <c r="AT36" s="13"/>
      <c r="AU36" s="13"/>
      <c r="AV36" s="13"/>
      <c r="AW36" s="13"/>
      <c r="AX36" s="13"/>
      <c r="AY36" s="19"/>
    </row>
    <row r="37" spans="1:51" ht="12.75">
      <c r="A37" s="13"/>
      <c r="B37" s="13"/>
      <c r="C37" s="13"/>
      <c r="D37" s="13"/>
      <c r="E37" s="13"/>
      <c r="F37" s="13"/>
      <c r="G37" s="19"/>
      <c r="H37" s="8"/>
      <c r="I37" s="13"/>
      <c r="J37" s="13"/>
      <c r="K37" s="13"/>
      <c r="L37" s="13"/>
      <c r="M37" s="13"/>
      <c r="N37" s="13"/>
      <c r="O37" s="13"/>
      <c r="P37" s="19"/>
      <c r="R37" s="13"/>
      <c r="S37" s="13"/>
      <c r="T37" s="13"/>
      <c r="U37" s="13"/>
      <c r="V37" s="13"/>
      <c r="W37" s="13"/>
      <c r="X37" s="13"/>
      <c r="Y37" s="19"/>
      <c r="AA37" s="13"/>
      <c r="AB37" s="13"/>
      <c r="AC37" s="13"/>
      <c r="AD37" s="13"/>
      <c r="AE37" s="13"/>
      <c r="AF37" s="13"/>
      <c r="AG37" s="13"/>
      <c r="AH37" s="19"/>
      <c r="AJ37" s="13"/>
      <c r="AK37" s="13"/>
      <c r="AL37" s="13"/>
      <c r="AM37" s="13"/>
      <c r="AN37" s="13"/>
      <c r="AO37" s="13"/>
      <c r="AP37" s="13"/>
      <c r="AQ37" s="19"/>
      <c r="AS37" s="13"/>
      <c r="AT37" s="13"/>
      <c r="AU37" s="13"/>
      <c r="AV37" s="13"/>
      <c r="AW37" s="13"/>
      <c r="AX37" s="13"/>
      <c r="AY37" s="19"/>
    </row>
    <row r="38" spans="1:51" ht="12.75">
      <c r="A38" s="13"/>
      <c r="B38" s="13"/>
      <c r="C38" s="13"/>
      <c r="D38" s="13"/>
      <c r="E38" s="13"/>
      <c r="F38" s="13"/>
      <c r="G38" s="19"/>
      <c r="H38" s="8"/>
      <c r="I38" s="13"/>
      <c r="J38" s="13"/>
      <c r="K38" s="13"/>
      <c r="L38" s="13"/>
      <c r="M38" s="13"/>
      <c r="N38" s="13"/>
      <c r="O38" s="13"/>
      <c r="P38" s="19"/>
      <c r="R38" s="13"/>
      <c r="S38" s="13"/>
      <c r="T38" s="13"/>
      <c r="U38" s="13"/>
      <c r="V38" s="13"/>
      <c r="W38" s="13"/>
      <c r="X38" s="13"/>
      <c r="Y38" s="19"/>
      <c r="AA38" s="13"/>
      <c r="AB38" s="13"/>
      <c r="AC38" s="13"/>
      <c r="AD38" s="13"/>
      <c r="AE38" s="13"/>
      <c r="AF38" s="13"/>
      <c r="AG38" s="13"/>
      <c r="AH38" s="19"/>
      <c r="AJ38" s="13"/>
      <c r="AK38" s="13"/>
      <c r="AL38" s="13"/>
      <c r="AM38" s="13"/>
      <c r="AN38" s="13"/>
      <c r="AO38" s="13"/>
      <c r="AP38" s="13"/>
      <c r="AQ38" s="19"/>
      <c r="AS38" s="13"/>
      <c r="AT38" s="13"/>
      <c r="AU38" s="13"/>
      <c r="AV38" s="13"/>
      <c r="AW38" s="13"/>
      <c r="AX38" s="13"/>
      <c r="AY38" s="19"/>
    </row>
    <row r="39" spans="1:51" ht="12.75">
      <c r="A39" s="13"/>
      <c r="B39" s="13"/>
      <c r="C39" s="13"/>
      <c r="D39" s="13"/>
      <c r="E39" s="13"/>
      <c r="F39" s="13"/>
      <c r="G39" s="19"/>
      <c r="H39" s="8"/>
      <c r="I39" s="13"/>
      <c r="J39" s="13"/>
      <c r="K39" s="13"/>
      <c r="L39" s="13"/>
      <c r="M39" s="13"/>
      <c r="N39" s="13"/>
      <c r="O39" s="13"/>
      <c r="P39" s="19"/>
      <c r="R39" s="13"/>
      <c r="S39" s="13"/>
      <c r="T39" s="13"/>
      <c r="U39" s="13"/>
      <c r="V39" s="13"/>
      <c r="W39" s="13"/>
      <c r="X39" s="13"/>
      <c r="Y39" s="19"/>
      <c r="AA39" s="13"/>
      <c r="AB39" s="13"/>
      <c r="AC39" s="13"/>
      <c r="AD39" s="13"/>
      <c r="AE39" s="13"/>
      <c r="AF39" s="13"/>
      <c r="AG39" s="13"/>
      <c r="AH39" s="19"/>
      <c r="AJ39" s="13"/>
      <c r="AK39" s="13"/>
      <c r="AL39" s="13"/>
      <c r="AM39" s="13"/>
      <c r="AN39" s="13"/>
      <c r="AO39" s="13"/>
      <c r="AP39" s="13"/>
      <c r="AQ39" s="19"/>
      <c r="AS39" s="13"/>
      <c r="AT39" s="13"/>
      <c r="AU39" s="13"/>
      <c r="AV39" s="13"/>
      <c r="AW39" s="13"/>
      <c r="AX39" s="13"/>
      <c r="AY39" s="19"/>
    </row>
    <row r="40" spans="1:51" ht="12.75">
      <c r="A40" s="13"/>
      <c r="B40" s="13"/>
      <c r="C40" s="13"/>
      <c r="D40" s="13"/>
      <c r="E40" s="13"/>
      <c r="F40" s="13"/>
      <c r="G40" s="19"/>
      <c r="H40" s="8"/>
      <c r="I40" s="13"/>
      <c r="J40" s="13"/>
      <c r="K40" s="13"/>
      <c r="L40" s="13"/>
      <c r="M40" s="13"/>
      <c r="N40" s="13"/>
      <c r="O40" s="13"/>
      <c r="P40" s="19"/>
      <c r="R40" s="13"/>
      <c r="S40" s="13"/>
      <c r="T40" s="13"/>
      <c r="U40" s="13"/>
      <c r="V40" s="13"/>
      <c r="W40" s="13"/>
      <c r="X40" s="13"/>
      <c r="Y40" s="19"/>
      <c r="AA40" s="13"/>
      <c r="AB40" s="13"/>
      <c r="AC40" s="13"/>
      <c r="AD40" s="13"/>
      <c r="AE40" s="13"/>
      <c r="AF40" s="13"/>
      <c r="AG40" s="13"/>
      <c r="AH40" s="19"/>
      <c r="AJ40" s="13"/>
      <c r="AK40" s="13"/>
      <c r="AL40" s="13"/>
      <c r="AM40" s="13"/>
      <c r="AN40" s="13"/>
      <c r="AO40" s="13"/>
      <c r="AP40" s="13"/>
      <c r="AQ40" s="19"/>
      <c r="AS40" s="13"/>
      <c r="AT40" s="13"/>
      <c r="AU40" s="13"/>
      <c r="AV40" s="13"/>
      <c r="AW40" s="13"/>
      <c r="AX40" s="13"/>
      <c r="AY40" s="19"/>
    </row>
    <row r="41" spans="1:51" ht="12.75">
      <c r="A41" s="13"/>
      <c r="B41" s="13"/>
      <c r="C41" s="13"/>
      <c r="D41" s="13"/>
      <c r="E41" s="13"/>
      <c r="F41" s="13"/>
      <c r="G41" s="19"/>
      <c r="H41" s="8"/>
      <c r="I41" s="13"/>
      <c r="J41" s="13"/>
      <c r="K41" s="13"/>
      <c r="L41" s="13"/>
      <c r="M41" s="13"/>
      <c r="N41" s="13"/>
      <c r="O41" s="13"/>
      <c r="P41" s="19"/>
      <c r="R41" s="13"/>
      <c r="S41" s="13"/>
      <c r="T41" s="13"/>
      <c r="U41" s="13"/>
      <c r="V41" s="13"/>
      <c r="W41" s="13"/>
      <c r="X41" s="13"/>
      <c r="Y41" s="19"/>
      <c r="AA41" s="13"/>
      <c r="AB41" s="13"/>
      <c r="AC41" s="13"/>
      <c r="AD41" s="13"/>
      <c r="AE41" s="13"/>
      <c r="AF41" s="13"/>
      <c r="AG41" s="13"/>
      <c r="AH41" s="19"/>
      <c r="AJ41" s="13"/>
      <c r="AK41" s="13"/>
      <c r="AL41" s="13"/>
      <c r="AM41" s="13"/>
      <c r="AN41" s="13"/>
      <c r="AO41" s="13"/>
      <c r="AP41" s="13"/>
      <c r="AQ41" s="19"/>
      <c r="AS41" s="13"/>
      <c r="AT41" s="13"/>
      <c r="AU41" s="13"/>
      <c r="AV41" s="13"/>
      <c r="AW41" s="13"/>
      <c r="AX41" s="13"/>
      <c r="AY41" s="19"/>
    </row>
    <row r="42" spans="1:51" ht="12.75">
      <c r="A42" s="13"/>
      <c r="B42" s="13"/>
      <c r="C42" s="13"/>
      <c r="D42" s="13"/>
      <c r="E42" s="13"/>
      <c r="F42" s="13"/>
      <c r="G42" s="19"/>
      <c r="H42" s="8"/>
      <c r="I42" s="13"/>
      <c r="J42" s="13"/>
      <c r="K42" s="13"/>
      <c r="L42" s="13"/>
      <c r="M42" s="13"/>
      <c r="N42" s="13"/>
      <c r="O42" s="13"/>
      <c r="P42" s="19"/>
      <c r="R42" s="13"/>
      <c r="S42" s="13"/>
      <c r="T42" s="13"/>
      <c r="U42" s="13"/>
      <c r="V42" s="13"/>
      <c r="W42" s="13"/>
      <c r="X42" s="13"/>
      <c r="Y42" s="19"/>
      <c r="AA42" s="13"/>
      <c r="AB42" s="13"/>
      <c r="AC42" s="13"/>
      <c r="AD42" s="13"/>
      <c r="AE42" s="13"/>
      <c r="AF42" s="13"/>
      <c r="AG42" s="13"/>
      <c r="AH42" s="19"/>
      <c r="AJ42" s="13"/>
      <c r="AK42" s="13"/>
      <c r="AL42" s="13"/>
      <c r="AM42" s="13"/>
      <c r="AN42" s="13"/>
      <c r="AO42" s="13"/>
      <c r="AP42" s="13"/>
      <c r="AQ42" s="19"/>
      <c r="AS42" s="13"/>
      <c r="AT42" s="13"/>
      <c r="AU42" s="13"/>
      <c r="AV42" s="13"/>
      <c r="AW42" s="13"/>
      <c r="AX42" s="13"/>
      <c r="AY42" s="19"/>
    </row>
    <row r="43" spans="1:51" ht="12.75">
      <c r="A43" s="13"/>
      <c r="B43" s="13"/>
      <c r="C43" s="13"/>
      <c r="D43" s="13"/>
      <c r="E43" s="13"/>
      <c r="F43" s="13"/>
      <c r="G43" s="19"/>
      <c r="H43" s="8"/>
      <c r="I43" s="13"/>
      <c r="J43" s="13"/>
      <c r="K43" s="13"/>
      <c r="L43" s="13"/>
      <c r="M43" s="13"/>
      <c r="N43" s="13"/>
      <c r="O43" s="13"/>
      <c r="P43" s="19"/>
      <c r="R43" s="13"/>
      <c r="S43" s="13"/>
      <c r="T43" s="13"/>
      <c r="U43" s="13"/>
      <c r="V43" s="13"/>
      <c r="W43" s="13"/>
      <c r="X43" s="13"/>
      <c r="Y43" s="19"/>
      <c r="AA43" s="13"/>
      <c r="AB43" s="13"/>
      <c r="AC43" s="13"/>
      <c r="AD43" s="13"/>
      <c r="AE43" s="13"/>
      <c r="AF43" s="13"/>
      <c r="AG43" s="13"/>
      <c r="AH43" s="19"/>
      <c r="AJ43" s="13"/>
      <c r="AK43" s="13"/>
      <c r="AL43" s="13"/>
      <c r="AM43" s="13"/>
      <c r="AN43" s="13"/>
      <c r="AO43" s="13"/>
      <c r="AP43" s="13"/>
      <c r="AQ43" s="19"/>
      <c r="AS43" s="13"/>
      <c r="AT43" s="13"/>
      <c r="AU43" s="13"/>
      <c r="AV43" s="13"/>
      <c r="AW43" s="13"/>
      <c r="AX43" s="13"/>
      <c r="AY43" s="19"/>
    </row>
    <row r="44" spans="1:51" ht="12.75">
      <c r="A44" s="13"/>
      <c r="B44" s="13"/>
      <c r="C44" s="13"/>
      <c r="D44" s="13"/>
      <c r="E44" s="13"/>
      <c r="F44" s="13"/>
      <c r="G44" s="19"/>
      <c r="H44" s="8"/>
      <c r="I44" s="13"/>
      <c r="J44" s="13"/>
      <c r="K44" s="13"/>
      <c r="L44" s="13"/>
      <c r="M44" s="13"/>
      <c r="N44" s="13"/>
      <c r="O44" s="13"/>
      <c r="P44" s="19"/>
      <c r="R44" s="13"/>
      <c r="S44" s="13"/>
      <c r="T44" s="13"/>
      <c r="U44" s="13"/>
      <c r="V44" s="13"/>
      <c r="W44" s="13"/>
      <c r="X44" s="13"/>
      <c r="Y44" s="19"/>
      <c r="AA44" s="13"/>
      <c r="AB44" s="13"/>
      <c r="AC44" s="13"/>
      <c r="AD44" s="13"/>
      <c r="AE44" s="13"/>
      <c r="AF44" s="13"/>
      <c r="AG44" s="13"/>
      <c r="AH44" s="19"/>
      <c r="AJ44" s="13"/>
      <c r="AK44" s="13"/>
      <c r="AL44" s="13"/>
      <c r="AM44" s="13"/>
      <c r="AN44" s="13"/>
      <c r="AO44" s="13"/>
      <c r="AP44" s="13"/>
      <c r="AQ44" s="19"/>
      <c r="AS44" s="13"/>
      <c r="AT44" s="13"/>
      <c r="AU44" s="13"/>
      <c r="AV44" s="13"/>
      <c r="AW44" s="13"/>
      <c r="AX44" s="13"/>
      <c r="AY44" s="19"/>
    </row>
    <row r="45" spans="1:51" ht="12.75">
      <c r="A45" s="13"/>
      <c r="B45" s="13"/>
      <c r="C45" s="13"/>
      <c r="D45" s="13"/>
      <c r="E45" s="13"/>
      <c r="F45" s="13"/>
      <c r="G45" s="19"/>
      <c r="H45" s="8"/>
      <c r="I45" s="13"/>
      <c r="J45" s="13"/>
      <c r="K45" s="13"/>
      <c r="L45" s="13"/>
      <c r="M45" s="13"/>
      <c r="N45" s="13"/>
      <c r="O45" s="13"/>
      <c r="P45" s="19"/>
      <c r="R45" s="13"/>
      <c r="S45" s="13"/>
      <c r="T45" s="13"/>
      <c r="U45" s="13"/>
      <c r="V45" s="13"/>
      <c r="W45" s="13"/>
      <c r="X45" s="13"/>
      <c r="Y45" s="19"/>
      <c r="AA45" s="13"/>
      <c r="AB45" s="13"/>
      <c r="AC45" s="13"/>
      <c r="AD45" s="13"/>
      <c r="AE45" s="13"/>
      <c r="AF45" s="13"/>
      <c r="AG45" s="13"/>
      <c r="AH45" s="19"/>
      <c r="AJ45" s="13"/>
      <c r="AK45" s="13"/>
      <c r="AL45" s="13"/>
      <c r="AM45" s="13"/>
      <c r="AN45" s="13"/>
      <c r="AO45" s="13"/>
      <c r="AP45" s="13"/>
      <c r="AQ45" s="19"/>
      <c r="AS45" s="13"/>
      <c r="AT45" s="13"/>
      <c r="AU45" s="13"/>
      <c r="AV45" s="13"/>
      <c r="AW45" s="13"/>
      <c r="AX45" s="13"/>
      <c r="AY45" s="19"/>
    </row>
    <row r="46" spans="1:51" ht="12.75">
      <c r="A46" s="13"/>
      <c r="B46" s="13"/>
      <c r="C46" s="13"/>
      <c r="D46" s="13"/>
      <c r="E46" s="13"/>
      <c r="F46" s="13"/>
      <c r="G46" s="19"/>
      <c r="H46" s="8"/>
      <c r="I46" s="13"/>
      <c r="J46" s="13"/>
      <c r="K46" s="13"/>
      <c r="L46" s="13"/>
      <c r="M46" s="13"/>
      <c r="N46" s="13"/>
      <c r="O46" s="13"/>
      <c r="P46" s="19"/>
      <c r="R46" s="13"/>
      <c r="S46" s="13"/>
      <c r="T46" s="13"/>
      <c r="U46" s="13"/>
      <c r="V46" s="13"/>
      <c r="W46" s="13"/>
      <c r="X46" s="13"/>
      <c r="Y46" s="19"/>
      <c r="AA46" s="13"/>
      <c r="AB46" s="13"/>
      <c r="AC46" s="13"/>
      <c r="AD46" s="13"/>
      <c r="AE46" s="13"/>
      <c r="AF46" s="13"/>
      <c r="AG46" s="13"/>
      <c r="AH46" s="19"/>
      <c r="AJ46" s="13"/>
      <c r="AK46" s="13"/>
      <c r="AL46" s="13"/>
      <c r="AM46" s="13"/>
      <c r="AN46" s="13"/>
      <c r="AO46" s="13"/>
      <c r="AP46" s="13"/>
      <c r="AQ46" s="19"/>
      <c r="AS46" s="13"/>
      <c r="AT46" s="13"/>
      <c r="AU46" s="13"/>
      <c r="AV46" s="13"/>
      <c r="AW46" s="13"/>
      <c r="AX46" s="13"/>
      <c r="AY46" s="19"/>
    </row>
    <row r="47" spans="1:51" ht="12.75">
      <c r="A47" s="13"/>
      <c r="B47" s="13"/>
      <c r="C47" s="13"/>
      <c r="D47" s="13"/>
      <c r="E47" s="13"/>
      <c r="F47" s="13"/>
      <c r="G47" s="19"/>
      <c r="H47" s="8"/>
      <c r="I47" s="13"/>
      <c r="J47" s="13"/>
      <c r="K47" s="13"/>
      <c r="L47" s="13"/>
      <c r="M47" s="13"/>
      <c r="N47" s="13"/>
      <c r="O47" s="13"/>
      <c r="P47" s="19"/>
      <c r="R47" s="13"/>
      <c r="S47" s="13"/>
      <c r="T47" s="13"/>
      <c r="U47" s="13"/>
      <c r="V47" s="13"/>
      <c r="W47" s="13"/>
      <c r="X47" s="13"/>
      <c r="Y47" s="19"/>
      <c r="AA47" s="13"/>
      <c r="AB47" s="13"/>
      <c r="AC47" s="13"/>
      <c r="AD47" s="13"/>
      <c r="AE47" s="13"/>
      <c r="AF47" s="13"/>
      <c r="AG47" s="13"/>
      <c r="AH47" s="19"/>
      <c r="AJ47" s="13"/>
      <c r="AK47" s="13"/>
      <c r="AL47" s="13"/>
      <c r="AM47" s="13"/>
      <c r="AN47" s="13"/>
      <c r="AO47" s="13"/>
      <c r="AP47" s="13"/>
      <c r="AQ47" s="19"/>
      <c r="AS47" s="13"/>
      <c r="AT47" s="13"/>
      <c r="AU47" s="13"/>
      <c r="AV47" s="13"/>
      <c r="AW47" s="13"/>
      <c r="AX47" s="13"/>
      <c r="AY47" s="19"/>
    </row>
    <row r="48" spans="1:51" ht="12.75">
      <c r="A48" s="13"/>
      <c r="B48" t="s">
        <v>155</v>
      </c>
      <c r="C48" s="13"/>
      <c r="D48" s="13"/>
      <c r="E48" s="13"/>
      <c r="F48" s="13"/>
      <c r="G48" s="19"/>
      <c r="H48" s="8"/>
      <c r="I48" s="13"/>
      <c r="J48" s="13"/>
      <c r="K48" t="s">
        <v>159</v>
      </c>
      <c r="L48" s="13"/>
      <c r="M48" s="13"/>
      <c r="N48" s="13"/>
      <c r="O48" s="13"/>
      <c r="P48" s="19"/>
      <c r="R48" s="13"/>
      <c r="S48" s="13"/>
      <c r="T48" s="13"/>
      <c r="U48" t="s">
        <v>141</v>
      </c>
      <c r="V48" s="13"/>
      <c r="W48" s="13"/>
      <c r="X48" s="13"/>
      <c r="Y48" s="19"/>
      <c r="AA48" s="13"/>
      <c r="AB48" s="13"/>
      <c r="AC48" t="s">
        <v>141</v>
      </c>
      <c r="AD48" s="13"/>
      <c r="AE48" s="13"/>
      <c r="AF48" s="13"/>
      <c r="AG48" s="13"/>
      <c r="AH48" s="19"/>
      <c r="AJ48" s="13"/>
      <c r="AK48" s="13"/>
      <c r="AL48" t="s">
        <v>160</v>
      </c>
      <c r="AM48" s="13"/>
      <c r="AN48" s="13"/>
      <c r="AO48" s="13"/>
      <c r="AP48" s="13"/>
      <c r="AQ48" s="19"/>
      <c r="AS48" s="13"/>
      <c r="AT48" t="s">
        <v>168</v>
      </c>
      <c r="AU48" s="13"/>
      <c r="AV48" s="13"/>
      <c r="AW48" s="13"/>
      <c r="AX48" s="13"/>
      <c r="AY48" s="19"/>
    </row>
    <row r="49" spans="1:51" ht="12.75">
      <c r="A49" s="13"/>
      <c r="C49" s="13"/>
      <c r="D49" s="13"/>
      <c r="E49" s="13"/>
      <c r="F49" s="13"/>
      <c r="G49" s="19"/>
      <c r="H49" s="8"/>
      <c r="I49" s="13"/>
      <c r="J49" s="13"/>
      <c r="L49" s="13"/>
      <c r="M49" s="13"/>
      <c r="N49" s="13"/>
      <c r="O49" s="13"/>
      <c r="P49" s="19"/>
      <c r="R49" s="13"/>
      <c r="S49" s="13"/>
      <c r="T49" s="13"/>
      <c r="V49" s="13"/>
      <c r="W49" s="13"/>
      <c r="X49" s="13"/>
      <c r="Y49" s="19"/>
      <c r="AA49" s="13"/>
      <c r="AB49" s="13"/>
      <c r="AD49" s="13"/>
      <c r="AE49" s="13"/>
      <c r="AF49" s="13"/>
      <c r="AG49" s="13"/>
      <c r="AH49" s="19"/>
      <c r="AJ49" s="13"/>
      <c r="AK49" s="13"/>
      <c r="AM49" s="13"/>
      <c r="AN49" s="13"/>
      <c r="AO49" s="13"/>
      <c r="AP49" s="13"/>
      <c r="AQ49" s="19"/>
      <c r="AS49" s="13"/>
      <c r="AU49" s="13"/>
      <c r="AV49" s="13"/>
      <c r="AW49" s="13"/>
      <c r="AX49" s="13"/>
      <c r="AY49" s="19"/>
    </row>
    <row r="50" spans="1:51" ht="12.75">
      <c r="A50" s="13"/>
      <c r="B50" t="s">
        <v>142</v>
      </c>
      <c r="C50" s="13"/>
      <c r="D50" t="s">
        <v>156</v>
      </c>
      <c r="E50" s="13"/>
      <c r="F50" s="13"/>
      <c r="G50" s="19"/>
      <c r="H50" s="8"/>
      <c r="I50" s="13"/>
      <c r="J50" s="13"/>
      <c r="K50" t="s">
        <v>142</v>
      </c>
      <c r="L50" s="13"/>
      <c r="M50" t="s">
        <v>158</v>
      </c>
      <c r="N50" s="13"/>
      <c r="O50" s="13"/>
      <c r="P50" s="19"/>
      <c r="R50" s="13"/>
      <c r="S50" s="13"/>
      <c r="T50" s="13"/>
      <c r="U50" t="s">
        <v>142</v>
      </c>
      <c r="V50" s="13"/>
      <c r="W50" t="s">
        <v>143</v>
      </c>
      <c r="X50" s="13"/>
      <c r="Y50" s="19"/>
      <c r="AA50" s="13"/>
      <c r="AB50" s="13"/>
      <c r="AC50" t="s">
        <v>142</v>
      </c>
      <c r="AD50" s="13"/>
      <c r="AE50" t="s">
        <v>143</v>
      </c>
      <c r="AF50" s="13"/>
      <c r="AG50" s="13"/>
      <c r="AH50" s="19"/>
      <c r="AJ50" s="13"/>
      <c r="AK50" s="13"/>
      <c r="AL50" t="s">
        <v>142</v>
      </c>
      <c r="AM50" s="13"/>
      <c r="AN50" t="s">
        <v>161</v>
      </c>
      <c r="AO50" s="13"/>
      <c r="AP50" s="13"/>
      <c r="AQ50" s="19"/>
      <c r="AS50" s="13"/>
      <c r="AT50" t="s">
        <v>142</v>
      </c>
      <c r="AU50" s="13"/>
      <c r="AV50" t="s">
        <v>156</v>
      </c>
      <c r="AW50" s="13"/>
      <c r="AX50" s="13"/>
      <c r="AY50" s="19"/>
    </row>
    <row r="51" spans="1:51" ht="12.75">
      <c r="A51" s="13"/>
      <c r="B51" s="13"/>
      <c r="C51" s="13"/>
      <c r="D51" s="13"/>
      <c r="E51" s="13"/>
      <c r="F51" s="13"/>
      <c r="G51" s="19"/>
      <c r="H51" s="8"/>
      <c r="I51" s="13"/>
      <c r="J51" s="13"/>
      <c r="K51" s="13"/>
      <c r="L51" s="13"/>
      <c r="M51" s="13"/>
      <c r="N51" s="13"/>
      <c r="O51" s="13"/>
      <c r="P51" s="19"/>
      <c r="R51" s="13"/>
      <c r="S51" s="13"/>
      <c r="T51" s="13"/>
      <c r="U51" s="13"/>
      <c r="V51" s="13"/>
      <c r="W51" s="13"/>
      <c r="X51" s="13"/>
      <c r="Y51" s="19"/>
      <c r="AA51" s="13"/>
      <c r="AB51" s="13"/>
      <c r="AC51" s="13"/>
      <c r="AD51" s="13"/>
      <c r="AE51" s="13"/>
      <c r="AF51" s="13"/>
      <c r="AG51" s="13"/>
      <c r="AH51" s="19"/>
      <c r="AJ51" s="13"/>
      <c r="AK51" s="13"/>
      <c r="AL51" s="13"/>
      <c r="AM51" s="13"/>
      <c r="AN51" s="13"/>
      <c r="AO51" s="13"/>
      <c r="AP51" s="13"/>
      <c r="AQ51" s="19"/>
      <c r="AS51" s="13"/>
      <c r="AT51" s="13"/>
      <c r="AU51" s="13"/>
      <c r="AV51" s="13"/>
      <c r="AW51" s="13"/>
      <c r="AX51" s="13"/>
      <c r="AY51" s="19"/>
    </row>
    <row r="52" spans="1:51" ht="12.75">
      <c r="A52" s="13"/>
      <c r="B52" s="13"/>
      <c r="C52" s="13"/>
      <c r="D52" s="13"/>
      <c r="E52" s="13"/>
      <c r="F52" s="13"/>
      <c r="G52" s="19"/>
      <c r="H52" s="8"/>
      <c r="I52" s="13"/>
      <c r="J52" s="13"/>
      <c r="K52" s="13"/>
      <c r="L52" s="13"/>
      <c r="M52" s="13"/>
      <c r="N52" s="13"/>
      <c r="O52" s="13"/>
      <c r="P52" s="19"/>
      <c r="R52" s="13"/>
      <c r="S52" s="13"/>
      <c r="T52" s="13"/>
      <c r="U52" s="13"/>
      <c r="V52" s="13"/>
      <c r="W52" s="13"/>
      <c r="X52" s="13"/>
      <c r="Y52" s="19"/>
      <c r="AA52" s="13"/>
      <c r="AB52" s="13"/>
      <c r="AC52" s="13"/>
      <c r="AD52" s="13"/>
      <c r="AE52" s="13"/>
      <c r="AF52" s="13"/>
      <c r="AG52" s="13"/>
      <c r="AH52" s="19"/>
      <c r="AJ52" s="13"/>
      <c r="AK52" s="13"/>
      <c r="AL52" s="13"/>
      <c r="AM52" s="13"/>
      <c r="AN52" s="13"/>
      <c r="AO52" s="13"/>
      <c r="AP52" s="13"/>
      <c r="AQ52" s="19"/>
      <c r="AS52" s="13"/>
      <c r="AT52" s="13"/>
      <c r="AU52" s="13"/>
      <c r="AV52" s="13"/>
      <c r="AW52" s="13"/>
      <c r="AX52" s="13"/>
      <c r="AY52" s="19"/>
    </row>
    <row r="53" spans="1:51" ht="12.75">
      <c r="A53" s="13"/>
      <c r="B53" s="13"/>
      <c r="C53" s="13"/>
      <c r="D53" s="13"/>
      <c r="E53" s="13"/>
      <c r="F53" s="13"/>
      <c r="G53" s="19"/>
      <c r="H53" s="8"/>
      <c r="I53" s="13"/>
      <c r="J53" s="13"/>
      <c r="K53" s="13"/>
      <c r="L53" s="13"/>
      <c r="M53" s="13"/>
      <c r="N53" s="13"/>
      <c r="O53" s="13"/>
      <c r="P53" s="19"/>
      <c r="R53" s="13"/>
      <c r="S53" s="13"/>
      <c r="T53" s="13"/>
      <c r="U53" s="13"/>
      <c r="V53" s="13"/>
      <c r="W53" s="13"/>
      <c r="X53" s="13"/>
      <c r="Y53" s="19"/>
      <c r="AA53" s="13"/>
      <c r="AB53" s="13"/>
      <c r="AC53" s="13"/>
      <c r="AD53" s="13"/>
      <c r="AE53" s="13"/>
      <c r="AF53" s="13"/>
      <c r="AG53" s="13"/>
      <c r="AH53" s="19"/>
      <c r="AJ53" s="13"/>
      <c r="AK53" s="13"/>
      <c r="AL53" s="13"/>
      <c r="AM53" s="13"/>
      <c r="AN53" s="13"/>
      <c r="AO53" s="13"/>
      <c r="AP53" s="13"/>
      <c r="AQ53" s="19"/>
      <c r="AS53" s="13"/>
      <c r="AT53" s="13"/>
      <c r="AU53" s="13"/>
      <c r="AV53" s="13"/>
      <c r="AW53" s="13"/>
      <c r="AX53" s="13"/>
      <c r="AY53" s="19"/>
    </row>
    <row r="54" spans="1:51" ht="12.75">
      <c r="A54" s="13"/>
      <c r="B54" s="13"/>
      <c r="C54" s="13"/>
      <c r="D54" s="13"/>
      <c r="E54" s="13"/>
      <c r="F54" s="13"/>
      <c r="G54" s="19"/>
      <c r="H54" s="8"/>
      <c r="I54" s="13"/>
      <c r="J54" s="13"/>
      <c r="K54" s="13"/>
      <c r="L54" s="13"/>
      <c r="M54" s="13"/>
      <c r="N54" s="13"/>
      <c r="O54" s="13"/>
      <c r="P54" s="19"/>
      <c r="R54" s="13"/>
      <c r="S54" s="13"/>
      <c r="T54" s="13"/>
      <c r="U54" s="13"/>
      <c r="V54" s="13"/>
      <c r="W54" s="13"/>
      <c r="X54" s="13"/>
      <c r="Y54" s="19"/>
      <c r="AA54" s="13"/>
      <c r="AB54" s="13"/>
      <c r="AC54" s="13"/>
      <c r="AD54" s="13"/>
      <c r="AE54" s="13"/>
      <c r="AF54" s="13"/>
      <c r="AG54" s="13"/>
      <c r="AH54" s="19"/>
      <c r="AJ54" s="13"/>
      <c r="AK54" s="13"/>
      <c r="AL54" s="13"/>
      <c r="AM54" s="13"/>
      <c r="AN54" s="13"/>
      <c r="AO54" s="13"/>
      <c r="AP54" s="13"/>
      <c r="AQ54" s="19"/>
      <c r="AS54" s="13"/>
      <c r="AT54" s="13"/>
      <c r="AU54" s="13"/>
      <c r="AV54" s="13"/>
      <c r="AW54" s="13"/>
      <c r="AX54" s="13"/>
      <c r="AY54" s="19"/>
    </row>
    <row r="55" spans="1:43" ht="12.75">
      <c r="A55" s="13"/>
      <c r="B55" s="13"/>
      <c r="C55" s="13"/>
      <c r="D55" s="13"/>
      <c r="E55" s="13"/>
      <c r="F55" s="13"/>
      <c r="G55" s="19"/>
      <c r="H55" s="8"/>
      <c r="I55" s="13"/>
      <c r="J55" s="13"/>
      <c r="K55" s="13"/>
      <c r="L55" s="13"/>
      <c r="M55" s="13"/>
      <c r="N55" s="13"/>
      <c r="O55" s="13"/>
      <c r="P55" s="19"/>
      <c r="R55" s="13"/>
      <c r="S55" s="13"/>
      <c r="T55" s="13"/>
      <c r="U55" s="13"/>
      <c r="V55" s="13"/>
      <c r="W55" s="13"/>
      <c r="X55" s="13"/>
      <c r="Y55" s="19"/>
      <c r="AA55" s="13"/>
      <c r="AB55" s="13"/>
      <c r="AC55" s="13"/>
      <c r="AD55" s="13"/>
      <c r="AE55" s="13"/>
      <c r="AF55" s="13"/>
      <c r="AG55" s="13"/>
      <c r="AH55" s="19"/>
      <c r="AJ55" s="13"/>
      <c r="AK55" s="13"/>
      <c r="AL55" s="13"/>
      <c r="AM55" s="13"/>
      <c r="AN55" s="13"/>
      <c r="AO55" s="13"/>
      <c r="AP55" s="13"/>
      <c r="AQ55" s="19"/>
    </row>
    <row r="56" spans="1:43" ht="12.75">
      <c r="A56" s="13"/>
      <c r="B56" s="13"/>
      <c r="C56" s="13"/>
      <c r="D56" s="13"/>
      <c r="E56" s="13"/>
      <c r="F56" s="13"/>
      <c r="G56" s="19"/>
      <c r="H56" s="8"/>
      <c r="I56" s="13"/>
      <c r="J56" s="13"/>
      <c r="K56" s="13"/>
      <c r="L56" s="13"/>
      <c r="M56" s="13"/>
      <c r="N56" s="13"/>
      <c r="O56" s="13"/>
      <c r="P56" s="19"/>
      <c r="R56" s="13"/>
      <c r="S56" s="13"/>
      <c r="T56" s="13"/>
      <c r="U56" s="13"/>
      <c r="V56" s="13"/>
      <c r="W56" s="13"/>
      <c r="X56" s="13"/>
      <c r="Y56" s="19"/>
      <c r="AA56" s="13"/>
      <c r="AB56" s="13"/>
      <c r="AC56" s="13"/>
      <c r="AD56" s="13"/>
      <c r="AE56" s="13"/>
      <c r="AF56" s="13"/>
      <c r="AG56" s="13"/>
      <c r="AH56" s="19"/>
      <c r="AJ56" s="13"/>
      <c r="AK56" s="13"/>
      <c r="AL56" s="13"/>
      <c r="AM56" s="13"/>
      <c r="AN56" s="13"/>
      <c r="AO56" s="13"/>
      <c r="AP56" s="13"/>
      <c r="AQ56" s="19"/>
    </row>
    <row r="57" spans="1:43" ht="12.75">
      <c r="A57" s="13"/>
      <c r="B57" s="13"/>
      <c r="C57" s="13"/>
      <c r="D57" s="13"/>
      <c r="E57" s="13"/>
      <c r="F57" s="13"/>
      <c r="G57" s="19"/>
      <c r="H57" s="8"/>
      <c r="I57" s="13"/>
      <c r="J57" s="13"/>
      <c r="K57" s="13"/>
      <c r="L57" s="13"/>
      <c r="M57" s="13"/>
      <c r="N57" s="13"/>
      <c r="O57" s="13"/>
      <c r="P57" s="19"/>
      <c r="R57" s="13"/>
      <c r="S57" s="13"/>
      <c r="T57" s="13"/>
      <c r="U57" s="13"/>
      <c r="V57" s="13"/>
      <c r="W57" s="13"/>
      <c r="X57" s="13"/>
      <c r="Y57" s="19"/>
      <c r="AA57" s="13"/>
      <c r="AB57" s="13"/>
      <c r="AC57" s="13"/>
      <c r="AD57" s="13"/>
      <c r="AE57" s="13"/>
      <c r="AF57" s="13"/>
      <c r="AG57" s="13"/>
      <c r="AH57" s="19"/>
      <c r="AJ57" s="13"/>
      <c r="AK57" s="13"/>
      <c r="AL57" s="13"/>
      <c r="AM57" s="13"/>
      <c r="AN57" s="13"/>
      <c r="AO57" s="13"/>
      <c r="AP57" s="13"/>
      <c r="AQ57" s="19"/>
    </row>
    <row r="58" spans="1:34" ht="12.75">
      <c r="A58" s="13"/>
      <c r="B58" s="13"/>
      <c r="C58" s="1" t="s">
        <v>140</v>
      </c>
      <c r="D58" s="13"/>
      <c r="E58" s="13"/>
      <c r="F58" s="13"/>
      <c r="G58" s="8"/>
      <c r="H58" s="8"/>
      <c r="I58" s="13"/>
      <c r="J58" s="13"/>
      <c r="K58" s="1" t="s">
        <v>140</v>
      </c>
      <c r="L58" s="13"/>
      <c r="M58" s="13"/>
      <c r="N58" s="13"/>
      <c r="O58" s="13"/>
      <c r="P58" s="8"/>
      <c r="R58" s="13"/>
      <c r="S58" s="13"/>
      <c r="T58" s="13"/>
      <c r="U58" s="13"/>
      <c r="V58" s="13"/>
      <c r="W58" s="13"/>
      <c r="X58" s="13"/>
      <c r="Y58" s="8"/>
      <c r="AA58" s="13"/>
      <c r="AB58" s="13"/>
      <c r="AC58" s="13"/>
      <c r="AD58" s="13"/>
      <c r="AE58" s="13"/>
      <c r="AF58" s="13"/>
      <c r="AG58" s="13"/>
      <c r="AH58" s="8"/>
    </row>
    <row r="59" spans="1:34" ht="12.75">
      <c r="A59" s="1" t="s">
        <v>151</v>
      </c>
      <c r="G59" s="1"/>
      <c r="H59" s="7"/>
      <c r="I59" s="1" t="s">
        <v>149</v>
      </c>
      <c r="P59" s="1"/>
      <c r="R59" s="7"/>
      <c r="S59" s="6"/>
      <c r="T59" s="6"/>
      <c r="U59" s="6"/>
      <c r="V59" s="6"/>
      <c r="W59" s="6"/>
      <c r="X59" s="6"/>
      <c r="Y59" s="7"/>
      <c r="AA59" s="6"/>
      <c r="AB59" s="6"/>
      <c r="AC59" s="6"/>
      <c r="AD59" s="6"/>
      <c r="AE59" s="6"/>
      <c r="AF59" s="6"/>
      <c r="AG59" s="6"/>
      <c r="AH59" s="22"/>
    </row>
    <row r="60" spans="2:34" ht="12.75">
      <c r="B60" s="29" t="s">
        <v>101</v>
      </c>
      <c r="C60" s="30"/>
      <c r="D60" s="30"/>
      <c r="E60" s="31"/>
      <c r="F60" s="4">
        <v>0.02</v>
      </c>
      <c r="G60" s="1"/>
      <c r="H60" s="7"/>
      <c r="I60" s="29" t="s">
        <v>124</v>
      </c>
      <c r="J60" s="30"/>
      <c r="K60" s="30"/>
      <c r="L60" s="30"/>
      <c r="M60" s="30"/>
      <c r="N60" s="31"/>
      <c r="O60" s="4">
        <v>0.1</v>
      </c>
      <c r="P60" s="1"/>
      <c r="R60" s="6"/>
      <c r="S60" s="40"/>
      <c r="T60" s="40"/>
      <c r="U60" s="40"/>
      <c r="V60" s="40"/>
      <c r="W60" s="40"/>
      <c r="X60" s="8"/>
      <c r="Y60" s="7"/>
      <c r="AA60" s="6"/>
      <c r="AB60" s="6"/>
      <c r="AC60" s="6"/>
      <c r="AD60" s="6"/>
      <c r="AE60" s="6"/>
      <c r="AF60" s="6"/>
      <c r="AG60" s="6"/>
      <c r="AH60" s="22"/>
    </row>
    <row r="61" spans="2:34" ht="12.75">
      <c r="B61" s="9"/>
      <c r="C61" s="10" t="s">
        <v>102</v>
      </c>
      <c r="D61" s="10"/>
      <c r="E61" s="11"/>
      <c r="F61" s="4">
        <v>0.1</v>
      </c>
      <c r="G61" s="1"/>
      <c r="H61" s="7"/>
      <c r="I61" s="13"/>
      <c r="J61" s="29" t="s">
        <v>125</v>
      </c>
      <c r="K61" s="30"/>
      <c r="L61" s="30"/>
      <c r="M61" s="30"/>
      <c r="N61" s="31"/>
      <c r="O61" s="4">
        <v>0.5</v>
      </c>
      <c r="P61" s="1"/>
      <c r="R61" s="6"/>
      <c r="S61" s="13"/>
      <c r="T61" s="13"/>
      <c r="U61" s="13"/>
      <c r="V61" s="13"/>
      <c r="W61" s="13"/>
      <c r="X61" s="8"/>
      <c r="Y61" s="7"/>
      <c r="AA61" s="6"/>
      <c r="AB61" s="6"/>
      <c r="AC61" s="6"/>
      <c r="AD61" s="6"/>
      <c r="AE61" s="6"/>
      <c r="AF61" s="6"/>
      <c r="AG61" s="6"/>
      <c r="AH61" s="22"/>
    </row>
    <row r="62" spans="2:34" ht="12.75">
      <c r="B62" s="9"/>
      <c r="C62" s="10" t="s">
        <v>103</v>
      </c>
      <c r="D62" s="10"/>
      <c r="E62" s="11"/>
      <c r="F62" s="4">
        <v>0.41</v>
      </c>
      <c r="G62" s="1"/>
      <c r="H62" s="7"/>
      <c r="I62" s="13"/>
      <c r="J62" s="29" t="s">
        <v>103</v>
      </c>
      <c r="K62" s="30"/>
      <c r="L62" s="30"/>
      <c r="M62" s="30"/>
      <c r="N62" s="31"/>
      <c r="O62" s="4">
        <v>0.41</v>
      </c>
      <c r="P62" s="1"/>
      <c r="R62" s="6"/>
      <c r="S62" s="13"/>
      <c r="T62" s="13"/>
      <c r="U62" s="13"/>
      <c r="V62" s="13"/>
      <c r="W62" s="13"/>
      <c r="X62" s="8"/>
      <c r="Y62" s="7"/>
      <c r="AA62" s="6"/>
      <c r="AB62" s="6"/>
      <c r="AC62" s="6"/>
      <c r="AD62" s="6"/>
      <c r="AE62" s="6"/>
      <c r="AF62" s="6"/>
      <c r="AG62" s="6"/>
      <c r="AH62" s="22"/>
    </row>
    <row r="63" spans="2:34" ht="12.75">
      <c r="B63" s="9"/>
      <c r="C63" s="10" t="s">
        <v>105</v>
      </c>
      <c r="D63" s="10"/>
      <c r="E63" s="11"/>
      <c r="F63" s="4">
        <v>42.13</v>
      </c>
      <c r="G63" s="1"/>
      <c r="H63" s="7"/>
      <c r="I63" s="13"/>
      <c r="J63" s="29" t="s">
        <v>126</v>
      </c>
      <c r="K63" s="30"/>
      <c r="L63" s="30"/>
      <c r="M63" s="30"/>
      <c r="N63" s="31"/>
      <c r="O63" s="4">
        <v>54.68</v>
      </c>
      <c r="P63" s="1"/>
      <c r="R63" s="6"/>
      <c r="S63" s="13"/>
      <c r="T63" s="13"/>
      <c r="U63" s="13"/>
      <c r="V63" s="13"/>
      <c r="W63" s="13"/>
      <c r="X63" s="8"/>
      <c r="Y63" s="7"/>
      <c r="AA63" s="6"/>
      <c r="AB63" s="6"/>
      <c r="AC63" s="6"/>
      <c r="AD63" s="6"/>
      <c r="AE63" s="6"/>
      <c r="AF63" s="6"/>
      <c r="AG63" s="6"/>
      <c r="AH63" s="22"/>
    </row>
    <row r="64" spans="2:34" ht="12.75">
      <c r="B64" s="29" t="s">
        <v>104</v>
      </c>
      <c r="C64" s="30"/>
      <c r="D64" s="30"/>
      <c r="E64" s="31"/>
      <c r="F64" s="4">
        <v>7.17</v>
      </c>
      <c r="G64" s="1"/>
      <c r="H64" s="7"/>
      <c r="J64" s="37" t="s">
        <v>128</v>
      </c>
      <c r="K64" s="37"/>
      <c r="L64" s="37"/>
      <c r="M64" s="37"/>
      <c r="N64" s="37"/>
      <c r="O64" s="4">
        <v>7.17</v>
      </c>
      <c r="P64" s="1"/>
      <c r="R64" s="6"/>
      <c r="S64" s="40"/>
      <c r="T64" s="40"/>
      <c r="U64" s="40"/>
      <c r="V64" s="40"/>
      <c r="W64" s="40"/>
      <c r="X64" s="8"/>
      <c r="Y64" s="7"/>
      <c r="AA64" s="6"/>
      <c r="AB64" s="6"/>
      <c r="AC64" s="6"/>
      <c r="AD64" s="6"/>
      <c r="AE64" s="6"/>
      <c r="AF64" s="6"/>
      <c r="AG64" s="6"/>
      <c r="AH64" s="22"/>
    </row>
    <row r="65" spans="2:34" ht="12.75">
      <c r="B65" s="26"/>
      <c r="C65" s="29" t="s">
        <v>131</v>
      </c>
      <c r="D65" s="30"/>
      <c r="E65" s="31"/>
      <c r="F65" s="4">
        <f>SUM((F64)*36.86%)</f>
        <v>2.642862</v>
      </c>
      <c r="G65" s="1"/>
      <c r="H65" s="7"/>
      <c r="J65" s="29" t="s">
        <v>127</v>
      </c>
      <c r="K65" s="30"/>
      <c r="L65" s="30"/>
      <c r="M65" s="30"/>
      <c r="N65" s="31"/>
      <c r="O65" s="23">
        <f>SUM((O64)*36.86%)</f>
        <v>2.642862</v>
      </c>
      <c r="P65" s="1"/>
      <c r="R65" s="6"/>
      <c r="S65" s="13"/>
      <c r="T65" s="13"/>
      <c r="U65" s="13"/>
      <c r="V65" s="13"/>
      <c r="W65" s="13"/>
      <c r="X65" s="8"/>
      <c r="Y65" s="7"/>
      <c r="AA65" s="6"/>
      <c r="AB65" s="6"/>
      <c r="AC65" s="6"/>
      <c r="AD65" s="6"/>
      <c r="AE65" s="6"/>
      <c r="AF65" s="6"/>
      <c r="AG65" s="6"/>
      <c r="AH65" s="22"/>
    </row>
    <row r="66" spans="2:34" ht="12.75">
      <c r="B66" s="34"/>
      <c r="C66" s="35"/>
      <c r="D66" s="35"/>
      <c r="E66" s="36"/>
      <c r="F66" s="27"/>
      <c r="G66" s="25"/>
      <c r="H66" s="13"/>
      <c r="J66" s="29" t="s">
        <v>9</v>
      </c>
      <c r="K66" s="30"/>
      <c r="L66" s="30"/>
      <c r="M66" s="30"/>
      <c r="N66" s="31"/>
      <c r="O66" s="26">
        <v>4.14</v>
      </c>
      <c r="P66" s="13"/>
      <c r="R66" s="6"/>
      <c r="S66" s="13"/>
      <c r="T66" s="13"/>
      <c r="U66" s="13"/>
      <c r="V66" s="13"/>
      <c r="W66" s="13"/>
      <c r="X66" s="8"/>
      <c r="Y66" s="7"/>
      <c r="AA66" s="6"/>
      <c r="AB66" s="6"/>
      <c r="AC66" s="6"/>
      <c r="AD66" s="6"/>
      <c r="AE66" s="6"/>
      <c r="AF66" s="6"/>
      <c r="AG66" s="6"/>
      <c r="AH66" s="22"/>
    </row>
    <row r="67" spans="2:34" ht="12.75">
      <c r="B67" s="13"/>
      <c r="C67" s="26" t="s">
        <v>48</v>
      </c>
      <c r="D67" s="29"/>
      <c r="E67" s="31"/>
      <c r="F67" s="24">
        <f>SUM(F60:F64)</f>
        <v>49.830000000000005</v>
      </c>
      <c r="G67" s="1"/>
      <c r="H67" s="7"/>
      <c r="J67" s="13"/>
      <c r="K67" s="26" t="s">
        <v>48</v>
      </c>
      <c r="L67" s="29"/>
      <c r="M67" s="30"/>
      <c r="N67" s="31"/>
      <c r="O67" s="24">
        <f>SUM(O60:O66)</f>
        <v>69.642862</v>
      </c>
      <c r="P67" s="1"/>
      <c r="R67" s="6"/>
      <c r="S67" s="13"/>
      <c r="T67" s="13"/>
      <c r="U67" s="13"/>
      <c r="V67" s="13"/>
      <c r="W67" s="13"/>
      <c r="X67" s="8"/>
      <c r="Y67" s="7"/>
      <c r="AA67" s="6"/>
      <c r="AB67" s="6"/>
      <c r="AC67" s="6"/>
      <c r="AD67" s="6"/>
      <c r="AE67" s="6"/>
      <c r="AF67" s="6"/>
      <c r="AG67" s="6"/>
      <c r="AH67" s="22"/>
    </row>
    <row r="68" spans="3:34" ht="12.75">
      <c r="C68" s="29" t="s">
        <v>40</v>
      </c>
      <c r="D68" s="30"/>
      <c r="E68" s="31"/>
      <c r="F68" s="4">
        <f>SUM(F67*5%)</f>
        <v>2.4915000000000003</v>
      </c>
      <c r="G68" s="1"/>
      <c r="H68" s="7"/>
      <c r="K68" s="29" t="s">
        <v>40</v>
      </c>
      <c r="L68" s="30"/>
      <c r="M68" s="30"/>
      <c r="N68" s="31"/>
      <c r="O68" s="4">
        <f>SUM(O67*5%)</f>
        <v>3.4821431</v>
      </c>
      <c r="P68" s="1"/>
      <c r="R68" s="6"/>
      <c r="S68" s="6"/>
      <c r="T68" s="6"/>
      <c r="U68" s="6"/>
      <c r="V68" s="6"/>
      <c r="W68" s="6"/>
      <c r="X68" s="8"/>
      <c r="Y68" s="7"/>
      <c r="AA68" s="6"/>
      <c r="AB68" s="6"/>
      <c r="AC68" s="6"/>
      <c r="AD68" s="6"/>
      <c r="AE68" s="6"/>
      <c r="AF68" s="6"/>
      <c r="AG68" s="6"/>
      <c r="AH68" s="22"/>
    </row>
    <row r="69" spans="3:34" ht="12.75">
      <c r="C69" s="15" t="s">
        <v>110</v>
      </c>
      <c r="D69" s="2"/>
      <c r="E69" s="5"/>
      <c r="F69" s="28">
        <f>SUM(F67)*19%</f>
        <v>9.4677</v>
      </c>
      <c r="G69" s="1"/>
      <c r="H69" s="7"/>
      <c r="K69" s="15" t="s">
        <v>111</v>
      </c>
      <c r="L69" s="17"/>
      <c r="M69" s="17"/>
      <c r="N69" s="18"/>
      <c r="O69" s="28">
        <f>SUM(O67/4*1)*19%</f>
        <v>3.308035945</v>
      </c>
      <c r="P69" s="1"/>
      <c r="R69" s="6"/>
      <c r="S69" s="6"/>
      <c r="T69" s="6"/>
      <c r="U69" s="6"/>
      <c r="V69" s="6"/>
      <c r="W69" s="6"/>
      <c r="X69" s="8"/>
      <c r="Y69" s="7"/>
      <c r="AA69" s="6"/>
      <c r="AB69" s="6"/>
      <c r="AC69" s="6"/>
      <c r="AD69" s="6"/>
      <c r="AE69" s="6"/>
      <c r="AF69" s="6"/>
      <c r="AG69" s="6"/>
      <c r="AH69" s="22"/>
    </row>
    <row r="70" spans="3:34" ht="12.75">
      <c r="C70" s="29" t="s">
        <v>24</v>
      </c>
      <c r="D70" s="30"/>
      <c r="E70" s="31"/>
      <c r="F70" s="4">
        <f>SUM(F67*20%)</f>
        <v>9.966000000000001</v>
      </c>
      <c r="G70" s="1"/>
      <c r="H70" s="7"/>
      <c r="K70" s="29" t="s">
        <v>24</v>
      </c>
      <c r="L70" s="30"/>
      <c r="M70" s="30"/>
      <c r="N70" s="31"/>
      <c r="O70" s="4">
        <f>SUM(O67*20%)</f>
        <v>13.9285724</v>
      </c>
      <c r="P70" s="1"/>
      <c r="R70" s="6"/>
      <c r="S70" s="6"/>
      <c r="T70" s="6"/>
      <c r="U70" s="6"/>
      <c r="V70" s="6"/>
      <c r="W70" s="6"/>
      <c r="X70" s="8"/>
      <c r="Y70" s="7"/>
      <c r="AA70" s="6"/>
      <c r="AB70" s="6"/>
      <c r="AC70" s="6"/>
      <c r="AD70" s="6"/>
      <c r="AE70" s="6"/>
      <c r="AF70" s="6"/>
      <c r="AG70" s="6"/>
      <c r="AH70" s="22"/>
    </row>
    <row r="71" spans="2:34" ht="12.75">
      <c r="B71" s="2" t="s">
        <v>9</v>
      </c>
      <c r="C71" s="14"/>
      <c r="D71" s="14"/>
      <c r="E71" s="5"/>
      <c r="F71" s="4">
        <v>7.77</v>
      </c>
      <c r="G71" s="1"/>
      <c r="H71" s="7"/>
      <c r="J71" s="2"/>
      <c r="K71" s="14"/>
      <c r="L71" s="14"/>
      <c r="M71" s="14"/>
      <c r="N71" s="5"/>
      <c r="O71" s="4"/>
      <c r="P71" s="1"/>
      <c r="R71" s="6"/>
      <c r="S71" s="6"/>
      <c r="T71" s="6"/>
      <c r="U71" s="6"/>
      <c r="V71" s="6"/>
      <c r="W71" s="6"/>
      <c r="X71" s="8"/>
      <c r="Y71" s="7"/>
      <c r="AA71" s="6"/>
      <c r="AB71" s="6"/>
      <c r="AC71" s="6"/>
      <c r="AD71" s="6"/>
      <c r="AE71" s="6"/>
      <c r="AF71" s="6"/>
      <c r="AG71" s="6"/>
      <c r="AH71" s="19"/>
    </row>
    <row r="72" spans="6:34" ht="12.75">
      <c r="F72" s="12">
        <f>SUM(F60:F71)</f>
        <v>131.99806200000003</v>
      </c>
      <c r="G72" s="1"/>
      <c r="H72" s="7"/>
      <c r="J72" t="s">
        <v>146</v>
      </c>
      <c r="O72" s="12">
        <f>SUM(O60:O71)</f>
        <v>160.004475445</v>
      </c>
      <c r="P72" s="1"/>
      <c r="R72" s="6"/>
      <c r="S72" s="6"/>
      <c r="T72" s="6"/>
      <c r="U72" s="6"/>
      <c r="V72" s="6"/>
      <c r="W72" s="6"/>
      <c r="X72" s="19"/>
      <c r="Y72" s="7"/>
      <c r="AA72" s="6"/>
      <c r="AB72" s="6"/>
      <c r="AC72" s="6"/>
      <c r="AD72" s="6"/>
      <c r="AE72" s="6"/>
      <c r="AF72" s="6"/>
      <c r="AG72" s="6"/>
      <c r="AH72" s="7"/>
    </row>
    <row r="73" spans="4:34" ht="12.75">
      <c r="D73" t="s">
        <v>154</v>
      </c>
      <c r="H73" s="6"/>
      <c r="R73" s="6"/>
      <c r="S73" s="6"/>
      <c r="T73" s="6"/>
      <c r="U73" s="6"/>
      <c r="V73" s="6"/>
      <c r="W73" s="6"/>
      <c r="X73" s="8"/>
      <c r="Y73" s="6"/>
      <c r="AA73" s="6"/>
      <c r="AB73" s="6"/>
      <c r="AC73" s="6"/>
      <c r="AD73" s="6"/>
      <c r="AE73" s="6"/>
      <c r="AF73" s="6"/>
      <c r="AG73" s="6"/>
      <c r="AH73" s="6"/>
    </row>
    <row r="74" spans="8:34" ht="12.75">
      <c r="H74" s="6"/>
      <c r="R74" s="6"/>
      <c r="S74" s="6"/>
      <c r="T74" s="6"/>
      <c r="U74" s="6"/>
      <c r="V74" s="6"/>
      <c r="W74" s="6"/>
      <c r="X74" s="8"/>
      <c r="Y74" s="6"/>
      <c r="AA74" s="6"/>
      <c r="AB74" s="6"/>
      <c r="AC74" s="6"/>
      <c r="AD74" s="6"/>
      <c r="AE74" s="6"/>
      <c r="AF74" s="6"/>
      <c r="AG74" s="6"/>
      <c r="AH74" s="6"/>
    </row>
    <row r="75" spans="8:25" ht="12.75">
      <c r="H75" s="6"/>
      <c r="R75" s="6"/>
      <c r="S75" s="6"/>
      <c r="T75" s="6"/>
      <c r="U75" s="6"/>
      <c r="V75" s="6"/>
      <c r="W75" s="6"/>
      <c r="X75" s="8"/>
      <c r="Y75" s="6"/>
    </row>
    <row r="76" spans="2:25" ht="12.75">
      <c r="B76" s="1" t="s">
        <v>106</v>
      </c>
      <c r="H76" s="6"/>
      <c r="R76" s="6"/>
      <c r="S76" s="6"/>
      <c r="T76" s="6"/>
      <c r="U76" s="6"/>
      <c r="V76" s="6"/>
      <c r="W76" s="6"/>
      <c r="X76" s="8"/>
      <c r="Y76" s="6"/>
    </row>
    <row r="77" spans="2:25" ht="12.75">
      <c r="B77" s="1"/>
      <c r="H77" s="6"/>
      <c r="R77" s="6"/>
      <c r="S77" s="6"/>
      <c r="T77" s="6"/>
      <c r="U77" s="6"/>
      <c r="V77" s="6"/>
      <c r="W77" s="6"/>
      <c r="X77" s="8"/>
      <c r="Y77" s="6"/>
    </row>
    <row r="78" spans="2:25" ht="12.75">
      <c r="B78" s="1"/>
      <c r="H78" s="6"/>
      <c r="R78" s="6"/>
      <c r="S78" s="6"/>
      <c r="T78" s="6"/>
      <c r="U78" s="6"/>
      <c r="V78" s="6"/>
      <c r="W78" s="6"/>
      <c r="X78" s="8"/>
      <c r="Y78" s="6"/>
    </row>
    <row r="79" spans="2:25" ht="12.75">
      <c r="B79" s="1"/>
      <c r="H79" s="6"/>
      <c r="R79" s="6"/>
      <c r="S79" s="6"/>
      <c r="T79" s="6"/>
      <c r="U79" s="6"/>
      <c r="V79" s="6"/>
      <c r="W79" s="6"/>
      <c r="X79" s="8"/>
      <c r="Y79" s="6"/>
    </row>
    <row r="80" spans="2:25" ht="12.75">
      <c r="B80" s="1"/>
      <c r="H80" s="6"/>
      <c r="R80" s="6"/>
      <c r="S80" s="6"/>
      <c r="T80" s="6"/>
      <c r="U80" s="6"/>
      <c r="V80" s="6"/>
      <c r="W80" s="6"/>
      <c r="X80" s="8"/>
      <c r="Y80" s="6"/>
    </row>
    <row r="81" spans="2:25" ht="12.75">
      <c r="B81" s="1"/>
      <c r="H81" s="6"/>
      <c r="R81" s="6"/>
      <c r="S81" s="6"/>
      <c r="T81" s="6"/>
      <c r="U81" s="6"/>
      <c r="V81" s="6"/>
      <c r="W81" s="6"/>
      <c r="X81" s="8"/>
      <c r="Y81" s="6"/>
    </row>
    <row r="82" spans="2:25" ht="12.75">
      <c r="B82" s="1"/>
      <c r="H82" s="6"/>
      <c r="R82" s="6"/>
      <c r="S82" s="6"/>
      <c r="T82" s="6"/>
      <c r="U82" s="6"/>
      <c r="V82" s="6"/>
      <c r="W82" s="6"/>
      <c r="X82" s="8"/>
      <c r="Y82" s="6"/>
    </row>
    <row r="83" spans="2:25" ht="12.75">
      <c r="B83" s="1"/>
      <c r="H83" s="6"/>
      <c r="R83" s="6"/>
      <c r="S83" s="6"/>
      <c r="T83" s="6"/>
      <c r="U83" s="6"/>
      <c r="V83" s="6"/>
      <c r="W83" s="6"/>
      <c r="X83" s="8"/>
      <c r="Y83" s="6"/>
    </row>
    <row r="84" spans="2:25" ht="12.75">
      <c r="B84" s="1"/>
      <c r="H84" s="6"/>
      <c r="R84" s="6"/>
      <c r="S84" s="6"/>
      <c r="T84" s="6"/>
      <c r="U84" s="6"/>
      <c r="V84" s="6"/>
      <c r="W84" s="6"/>
      <c r="X84" s="8"/>
      <c r="Y84" s="6"/>
    </row>
    <row r="85" spans="2:25" ht="12.75">
      <c r="B85" s="1"/>
      <c r="H85" s="6"/>
      <c r="R85" s="6"/>
      <c r="S85" s="6"/>
      <c r="T85" s="6"/>
      <c r="U85" s="6"/>
      <c r="V85" s="6"/>
      <c r="W85" s="6"/>
      <c r="X85" s="8"/>
      <c r="Y85" s="6"/>
    </row>
    <row r="86" spans="2:25" ht="12.75">
      <c r="B86" s="1"/>
      <c r="H86" s="6"/>
      <c r="R86" s="6"/>
      <c r="S86" s="6"/>
      <c r="T86" s="6"/>
      <c r="U86" s="6"/>
      <c r="V86" s="6"/>
      <c r="W86" s="6"/>
      <c r="X86" s="8"/>
      <c r="Y86" s="6"/>
    </row>
    <row r="87" spans="2:25" ht="12.75">
      <c r="B87" s="1"/>
      <c r="H87" s="6"/>
      <c r="R87" s="6"/>
      <c r="S87" s="6"/>
      <c r="T87" s="6"/>
      <c r="U87" s="6"/>
      <c r="V87" s="6"/>
      <c r="W87" s="6"/>
      <c r="X87" s="8"/>
      <c r="Y87" s="6"/>
    </row>
    <row r="88" spans="2:25" ht="12.75">
      <c r="B88" s="1"/>
      <c r="H88" s="6"/>
      <c r="R88" s="6"/>
      <c r="S88" s="6"/>
      <c r="T88" s="6"/>
      <c r="U88" s="6"/>
      <c r="V88" s="6"/>
      <c r="W88" s="6"/>
      <c r="X88" s="8"/>
      <c r="Y88" s="6"/>
    </row>
    <row r="89" spans="2:25" ht="12.75">
      <c r="B89" s="1"/>
      <c r="H89" s="6"/>
      <c r="R89" s="6"/>
      <c r="S89" s="6"/>
      <c r="T89" s="6"/>
      <c r="U89" s="6"/>
      <c r="V89" s="6"/>
      <c r="W89" s="6"/>
      <c r="X89" s="8"/>
      <c r="Y89" s="6"/>
    </row>
    <row r="90" spans="2:25" ht="12.75">
      <c r="B90" s="1"/>
      <c r="H90" s="6"/>
      <c r="R90" s="6"/>
      <c r="S90" s="6"/>
      <c r="T90" s="6"/>
      <c r="U90" s="6"/>
      <c r="V90" s="6"/>
      <c r="W90" s="6"/>
      <c r="X90" s="8"/>
      <c r="Y90" s="6"/>
    </row>
    <row r="91" spans="2:25" ht="12.75">
      <c r="B91" s="1"/>
      <c r="H91" s="6"/>
      <c r="R91" s="6"/>
      <c r="S91" s="6"/>
      <c r="T91" s="6"/>
      <c r="U91" s="6"/>
      <c r="V91" s="6"/>
      <c r="W91" s="6"/>
      <c r="X91" s="8"/>
      <c r="Y91" s="6"/>
    </row>
    <row r="92" spans="2:25" ht="12.75">
      <c r="B92" s="1"/>
      <c r="H92" s="6"/>
      <c r="R92" s="6"/>
      <c r="S92" s="6"/>
      <c r="T92" s="6"/>
      <c r="U92" s="6"/>
      <c r="V92" s="6"/>
      <c r="W92" s="6"/>
      <c r="X92" s="8"/>
      <c r="Y92" s="6"/>
    </row>
    <row r="93" spans="2:25" ht="12.75">
      <c r="B93" s="1"/>
      <c r="H93" s="6"/>
      <c r="R93" s="6"/>
      <c r="S93" s="6"/>
      <c r="T93" s="6"/>
      <c r="U93" s="6"/>
      <c r="V93" s="6"/>
      <c r="W93" s="6"/>
      <c r="X93" s="8"/>
      <c r="Y93" s="6"/>
    </row>
    <row r="94" spans="2:25" ht="12.75">
      <c r="B94" s="1"/>
      <c r="H94" s="6"/>
      <c r="R94" s="6"/>
      <c r="S94" s="6"/>
      <c r="T94" s="6"/>
      <c r="U94" s="6"/>
      <c r="V94" s="6"/>
      <c r="W94" s="6"/>
      <c r="X94" s="8"/>
      <c r="Y94" s="6"/>
    </row>
    <row r="95" spans="2:25" ht="12.75">
      <c r="B95" s="1"/>
      <c r="H95" s="6"/>
      <c r="R95" s="6"/>
      <c r="S95" s="6"/>
      <c r="T95" s="6"/>
      <c r="U95" s="6"/>
      <c r="V95" s="6"/>
      <c r="W95" s="6"/>
      <c r="X95" s="8"/>
      <c r="Y95" s="6"/>
    </row>
    <row r="96" spans="2:25" ht="12.75">
      <c r="B96" s="1"/>
      <c r="H96" s="6"/>
      <c r="R96" s="6"/>
      <c r="S96" s="6"/>
      <c r="T96" s="6"/>
      <c r="U96" s="6"/>
      <c r="V96" s="6"/>
      <c r="W96" s="6"/>
      <c r="X96" s="8"/>
      <c r="Y96" s="6"/>
    </row>
    <row r="97" spans="2:25" ht="12.75">
      <c r="B97" s="1"/>
      <c r="H97" s="6"/>
      <c r="R97" s="6"/>
      <c r="S97" s="6"/>
      <c r="T97" s="6"/>
      <c r="U97" s="6"/>
      <c r="V97" s="6"/>
      <c r="W97" s="6"/>
      <c r="X97" s="8"/>
      <c r="Y97" s="6"/>
    </row>
    <row r="98" spans="2:25" ht="12.75">
      <c r="B98" s="1"/>
      <c r="H98" s="6"/>
      <c r="R98" s="6"/>
      <c r="S98" s="6"/>
      <c r="T98" s="6"/>
      <c r="U98" s="6"/>
      <c r="V98" s="6"/>
      <c r="W98" s="6"/>
      <c r="X98" s="8"/>
      <c r="Y98" s="6"/>
    </row>
    <row r="99" spans="2:25" ht="12.75">
      <c r="B99" s="1"/>
      <c r="H99" s="6"/>
      <c r="R99" s="6"/>
      <c r="S99" s="6"/>
      <c r="T99" s="6"/>
      <c r="U99" s="6"/>
      <c r="V99" s="6"/>
      <c r="W99" s="6"/>
      <c r="X99" s="8"/>
      <c r="Y99" s="6"/>
    </row>
    <row r="100" spans="2:25" ht="12.75">
      <c r="B100" s="1"/>
      <c r="H100" s="6"/>
      <c r="R100" s="6"/>
      <c r="S100" s="6"/>
      <c r="T100" s="6"/>
      <c r="U100" s="6"/>
      <c r="V100" s="6"/>
      <c r="W100" s="6"/>
      <c r="X100" s="8"/>
      <c r="Y100" s="6"/>
    </row>
    <row r="101" spans="2:25" ht="12.75">
      <c r="B101" s="1"/>
      <c r="H101" s="6"/>
      <c r="R101" s="6"/>
      <c r="S101" s="6"/>
      <c r="T101" s="6"/>
      <c r="U101" s="6"/>
      <c r="V101" s="6"/>
      <c r="W101" s="6"/>
      <c r="X101" s="8"/>
      <c r="Y101" s="6"/>
    </row>
    <row r="102" spans="2:25" ht="12.75">
      <c r="B102" t="s">
        <v>157</v>
      </c>
      <c r="H102" s="6"/>
      <c r="J102" t="s">
        <v>147</v>
      </c>
      <c r="R102" s="6"/>
      <c r="T102" s="6"/>
      <c r="U102" s="6"/>
      <c r="V102" s="6"/>
      <c r="W102" s="6"/>
      <c r="X102" s="8"/>
      <c r="Y102" s="6"/>
    </row>
    <row r="103" spans="8:25" ht="12.75">
      <c r="H103" s="6"/>
      <c r="R103" s="6"/>
      <c r="S103" s="6"/>
      <c r="T103" s="6"/>
      <c r="U103" s="6"/>
      <c r="V103" s="6"/>
      <c r="W103" s="6"/>
      <c r="X103" s="8"/>
      <c r="Y103" s="6"/>
    </row>
    <row r="104" spans="2:13" ht="12.75">
      <c r="B104" t="s">
        <v>142</v>
      </c>
      <c r="D104" t="s">
        <v>158</v>
      </c>
      <c r="H104" s="6"/>
      <c r="J104" t="s">
        <v>13</v>
      </c>
      <c r="M104" t="s">
        <v>14</v>
      </c>
    </row>
    <row r="105" ht="12.75">
      <c r="H105" s="6"/>
    </row>
    <row r="106" ht="12.75">
      <c r="H106" s="6"/>
    </row>
    <row r="107" ht="12.75">
      <c r="H107" s="6"/>
    </row>
    <row r="108" ht="12.75">
      <c r="H108" s="6"/>
    </row>
  </sheetData>
  <sheetProtection/>
  <mergeCells count="169">
    <mergeCell ref="AS26:AX26"/>
    <mergeCell ref="AU8:AX8"/>
    <mergeCell ref="AS22:AX22"/>
    <mergeCell ref="AS23:AX23"/>
    <mergeCell ref="AS24:AX24"/>
    <mergeCell ref="AS25:AX25"/>
    <mergeCell ref="AS17:AX17"/>
    <mergeCell ref="AS19:AW19"/>
    <mergeCell ref="AS20:AX20"/>
    <mergeCell ref="AS21:AX21"/>
    <mergeCell ref="AS14:AT14"/>
    <mergeCell ref="AU14:AX14"/>
    <mergeCell ref="AS15:AX15"/>
    <mergeCell ref="AS16:AX16"/>
    <mergeCell ref="AU11:AX11"/>
    <mergeCell ref="AS12:AT12"/>
    <mergeCell ref="AU12:AX12"/>
    <mergeCell ref="AS13:AT13"/>
    <mergeCell ref="AU13:AX13"/>
    <mergeCell ref="AS8:AT8"/>
    <mergeCell ref="AS9:AT9"/>
    <mergeCell ref="AU9:AX9"/>
    <mergeCell ref="AS10:AX10"/>
    <mergeCell ref="AS2:AY2"/>
    <mergeCell ref="AU6:AX6"/>
    <mergeCell ref="AS7:AT7"/>
    <mergeCell ref="AU7:AX7"/>
    <mergeCell ref="J64:N64"/>
    <mergeCell ref="S64:W64"/>
    <mergeCell ref="AJ26:AP26"/>
    <mergeCell ref="B60:E60"/>
    <mergeCell ref="I60:N60"/>
    <mergeCell ref="S60:W60"/>
    <mergeCell ref="A26:F26"/>
    <mergeCell ref="I26:O26"/>
    <mergeCell ref="R26:X26"/>
    <mergeCell ref="AA26:AG26"/>
    <mergeCell ref="AJ24:AP24"/>
    <mergeCell ref="A25:F25"/>
    <mergeCell ref="I25:O25"/>
    <mergeCell ref="R25:X25"/>
    <mergeCell ref="AA25:AG25"/>
    <mergeCell ref="AJ25:AP25"/>
    <mergeCell ref="A24:F24"/>
    <mergeCell ref="I24:O24"/>
    <mergeCell ref="R24:X24"/>
    <mergeCell ref="AJ22:AP22"/>
    <mergeCell ref="A23:F23"/>
    <mergeCell ref="I23:O23"/>
    <mergeCell ref="R23:X23"/>
    <mergeCell ref="AA23:AG23"/>
    <mergeCell ref="AJ23:AP23"/>
    <mergeCell ref="A22:F22"/>
    <mergeCell ref="AJ20:AP20"/>
    <mergeCell ref="A21:F21"/>
    <mergeCell ref="I21:O21"/>
    <mergeCell ref="R21:X21"/>
    <mergeCell ref="AA21:AG21"/>
    <mergeCell ref="AJ21:AP21"/>
    <mergeCell ref="A20:F20"/>
    <mergeCell ref="R20:X20"/>
    <mergeCell ref="AA20:AG20"/>
    <mergeCell ref="AJ2:AQ3"/>
    <mergeCell ref="AA16:AF16"/>
    <mergeCell ref="A2:G2"/>
    <mergeCell ref="R2:X3"/>
    <mergeCell ref="AA2:AH2"/>
    <mergeCell ref="A16:F16"/>
    <mergeCell ref="I16:O16"/>
    <mergeCell ref="A15:F15"/>
    <mergeCell ref="AA11:AG11"/>
    <mergeCell ref="AA10:AG10"/>
    <mergeCell ref="J66:N66"/>
    <mergeCell ref="J65:N65"/>
    <mergeCell ref="AA12:AC12"/>
    <mergeCell ref="AA13:AC13"/>
    <mergeCell ref="AA14:AC14"/>
    <mergeCell ref="I12:K12"/>
    <mergeCell ref="I13:K13"/>
    <mergeCell ref="I14:K14"/>
    <mergeCell ref="L13:O13"/>
    <mergeCell ref="AA24:AG24"/>
    <mergeCell ref="A17:F17"/>
    <mergeCell ref="A19:E19"/>
    <mergeCell ref="A12:B12"/>
    <mergeCell ref="A13:B13"/>
    <mergeCell ref="A14:B14"/>
    <mergeCell ref="C65:E65"/>
    <mergeCell ref="C14:F14"/>
    <mergeCell ref="B64:E64"/>
    <mergeCell ref="B66:E66"/>
    <mergeCell ref="D67:E67"/>
    <mergeCell ref="C68:E68"/>
    <mergeCell ref="C70:E70"/>
    <mergeCell ref="I10:O10"/>
    <mergeCell ref="L12:O12"/>
    <mergeCell ref="L14:O14"/>
    <mergeCell ref="I17:O17"/>
    <mergeCell ref="I19:N19"/>
    <mergeCell ref="I22:O22"/>
    <mergeCell ref="J63:N63"/>
    <mergeCell ref="J62:N62"/>
    <mergeCell ref="J61:N61"/>
    <mergeCell ref="R12:T12"/>
    <mergeCell ref="R13:T13"/>
    <mergeCell ref="R14:T14"/>
    <mergeCell ref="R16:X16"/>
    <mergeCell ref="U13:X13"/>
    <mergeCell ref="I18:O18"/>
    <mergeCell ref="I20:O20"/>
    <mergeCell ref="R19:W19"/>
    <mergeCell ref="R22:X22"/>
    <mergeCell ref="AD12:AG12"/>
    <mergeCell ref="AD13:AG13"/>
    <mergeCell ref="AD14:AG14"/>
    <mergeCell ref="AA18:AF18"/>
    <mergeCell ref="AA17:AF17"/>
    <mergeCell ref="AA19:AF19"/>
    <mergeCell ref="AA22:AG22"/>
    <mergeCell ref="AM6:AP6"/>
    <mergeCell ref="AJ10:AP10"/>
    <mergeCell ref="AJ11:AP11"/>
    <mergeCell ref="AJ9:AP9"/>
    <mergeCell ref="AJ7:AL7"/>
    <mergeCell ref="AJ8:AL8"/>
    <mergeCell ref="AD6:AG6"/>
    <mergeCell ref="AA7:AC7"/>
    <mergeCell ref="AA8:AC8"/>
    <mergeCell ref="AJ19:AO19"/>
    <mergeCell ref="AJ16:AP16"/>
    <mergeCell ref="AJ12:AL12"/>
    <mergeCell ref="AJ13:AL13"/>
    <mergeCell ref="AJ14:AL14"/>
    <mergeCell ref="AM12:AP12"/>
    <mergeCell ref="AM13:AP13"/>
    <mergeCell ref="R9:T9"/>
    <mergeCell ref="AM14:AP14"/>
    <mergeCell ref="R18:W18"/>
    <mergeCell ref="AJ17:AP17"/>
    <mergeCell ref="AJ18:AO18"/>
    <mergeCell ref="U14:X14"/>
    <mergeCell ref="R17:X17"/>
    <mergeCell ref="AA9:AC9"/>
    <mergeCell ref="C13:F13"/>
    <mergeCell ref="AD9:AG9"/>
    <mergeCell ref="U12:X12"/>
    <mergeCell ref="L6:O6"/>
    <mergeCell ref="R8:T8"/>
    <mergeCell ref="R7:T7"/>
    <mergeCell ref="U9:X9"/>
    <mergeCell ref="U6:X6"/>
    <mergeCell ref="R10:X10"/>
    <mergeCell ref="U11:X11"/>
    <mergeCell ref="I7:K7"/>
    <mergeCell ref="C6:F6"/>
    <mergeCell ref="C7:F7"/>
    <mergeCell ref="C9:F9"/>
    <mergeCell ref="C11:F11"/>
    <mergeCell ref="C12:F12"/>
    <mergeCell ref="I8:K8"/>
    <mergeCell ref="I9:K9"/>
    <mergeCell ref="K70:N70"/>
    <mergeCell ref="K68:N68"/>
    <mergeCell ref="L67:N67"/>
    <mergeCell ref="A7:B7"/>
    <mergeCell ref="A8:B8"/>
    <mergeCell ref="A9:B9"/>
    <mergeCell ref="A10:F10"/>
    <mergeCell ref="L11:O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J10" sqref="J10:P10"/>
    </sheetView>
  </sheetViews>
  <sheetFormatPr defaultColWidth="9.00390625" defaultRowHeight="12.75"/>
  <sheetData>
    <row r="1" spans="4:13" ht="12.75">
      <c r="D1" s="1" t="s">
        <v>140</v>
      </c>
      <c r="M1" s="1" t="s">
        <v>140</v>
      </c>
    </row>
    <row r="2" spans="1:17" ht="47.25" customHeight="1">
      <c r="A2" s="45" t="s">
        <v>176</v>
      </c>
      <c r="B2" s="33"/>
      <c r="C2" s="33"/>
      <c r="D2" s="33"/>
      <c r="E2" s="33"/>
      <c r="F2" s="33"/>
      <c r="G2" s="33"/>
      <c r="H2" s="33"/>
      <c r="J2" s="45" t="s">
        <v>181</v>
      </c>
      <c r="K2" s="33"/>
      <c r="L2" s="33"/>
      <c r="M2" s="33"/>
      <c r="N2" s="33"/>
      <c r="O2" s="33"/>
      <c r="P2" s="33"/>
      <c r="Q2" s="33"/>
    </row>
    <row r="4" spans="1:13" ht="12.75">
      <c r="A4" s="1"/>
      <c r="D4" s="1"/>
      <c r="J4" s="1"/>
      <c r="M4" s="1"/>
    </row>
    <row r="5" spans="1:10" ht="12.75">
      <c r="A5" s="1"/>
      <c r="J5" s="1"/>
    </row>
    <row r="6" spans="1:17" ht="12.75">
      <c r="A6" s="2" t="s">
        <v>1</v>
      </c>
      <c r="B6" s="2"/>
      <c r="C6" s="2"/>
      <c r="D6" s="29" t="s">
        <v>119</v>
      </c>
      <c r="E6" s="30"/>
      <c r="F6" s="30"/>
      <c r="G6" s="31"/>
      <c r="H6" s="4"/>
      <c r="J6" s="2" t="s">
        <v>1</v>
      </c>
      <c r="K6" s="2"/>
      <c r="L6" s="2"/>
      <c r="M6" s="29" t="s">
        <v>174</v>
      </c>
      <c r="N6" s="30"/>
      <c r="O6" s="30"/>
      <c r="P6" s="31"/>
      <c r="Q6" s="4">
        <v>106.4</v>
      </c>
    </row>
    <row r="7" spans="1:17" ht="12.75">
      <c r="A7" s="29"/>
      <c r="B7" s="30"/>
      <c r="C7" s="31"/>
      <c r="D7" s="2" t="s">
        <v>118</v>
      </c>
      <c r="E7" s="2"/>
      <c r="F7" s="2"/>
      <c r="G7" s="2"/>
      <c r="H7" s="4"/>
      <c r="J7" s="29"/>
      <c r="K7" s="30"/>
      <c r="L7" s="31"/>
      <c r="M7" s="2" t="s">
        <v>171</v>
      </c>
      <c r="N7" s="2"/>
      <c r="O7" s="2"/>
      <c r="P7" s="2"/>
      <c r="Q7" s="4">
        <v>68</v>
      </c>
    </row>
    <row r="8" spans="1:17" ht="12.75">
      <c r="A8" s="29"/>
      <c r="B8" s="30"/>
      <c r="C8" s="31"/>
      <c r="D8" s="2" t="s">
        <v>120</v>
      </c>
      <c r="E8" s="2"/>
      <c r="F8" s="2"/>
      <c r="G8" s="2"/>
      <c r="H8" s="4"/>
      <c r="J8" s="29"/>
      <c r="K8" s="30"/>
      <c r="L8" s="31"/>
      <c r="M8" s="2" t="s">
        <v>175</v>
      </c>
      <c r="N8" s="2"/>
      <c r="O8" s="2"/>
      <c r="P8" s="2"/>
      <c r="Q8" s="4">
        <v>17.91</v>
      </c>
    </row>
    <row r="9" spans="1:17" ht="12.75">
      <c r="A9" s="29"/>
      <c r="B9" s="30"/>
      <c r="C9" s="31"/>
      <c r="D9" s="29"/>
      <c r="E9" s="30"/>
      <c r="F9" s="30"/>
      <c r="G9" s="31"/>
      <c r="H9" s="2"/>
      <c r="J9" s="29"/>
      <c r="K9" s="30"/>
      <c r="L9" s="31"/>
      <c r="M9" s="29"/>
      <c r="N9" s="30"/>
      <c r="O9" s="30"/>
      <c r="P9" s="31"/>
      <c r="Q9" s="2"/>
    </row>
    <row r="10" spans="1:17" ht="12.75">
      <c r="A10" s="29" t="s">
        <v>2</v>
      </c>
      <c r="B10" s="30"/>
      <c r="C10" s="30"/>
      <c r="D10" s="30"/>
      <c r="E10" s="30"/>
      <c r="F10" s="30"/>
      <c r="G10" s="31"/>
      <c r="H10" s="2"/>
      <c r="J10" s="29" t="s">
        <v>2</v>
      </c>
      <c r="K10" s="30"/>
      <c r="L10" s="30"/>
      <c r="M10" s="30"/>
      <c r="N10" s="30"/>
      <c r="O10" s="30"/>
      <c r="P10" s="31"/>
      <c r="Q10" s="2"/>
    </row>
    <row r="11" spans="1:17" ht="12.75">
      <c r="A11" s="29" t="s">
        <v>39</v>
      </c>
      <c r="B11" s="30"/>
      <c r="C11" s="30"/>
      <c r="D11" s="30"/>
      <c r="E11" s="30"/>
      <c r="F11" s="30"/>
      <c r="G11" s="31"/>
      <c r="H11" s="2"/>
      <c r="J11" s="29" t="s">
        <v>39</v>
      </c>
      <c r="K11" s="30"/>
      <c r="L11" s="30"/>
      <c r="M11" s="30"/>
      <c r="N11" s="30"/>
      <c r="O11" s="30"/>
      <c r="P11" s="31"/>
      <c r="Q11" s="2"/>
    </row>
    <row r="12" spans="1:17" ht="12.75">
      <c r="A12" s="29"/>
      <c r="B12" s="30"/>
      <c r="C12" s="31"/>
      <c r="D12" s="29"/>
      <c r="E12" s="30"/>
      <c r="F12" s="30"/>
      <c r="G12" s="31"/>
      <c r="H12" s="4"/>
      <c r="J12" s="29"/>
      <c r="K12" s="30"/>
      <c r="L12" s="31"/>
      <c r="M12" s="29" t="s">
        <v>172</v>
      </c>
      <c r="N12" s="30"/>
      <c r="O12" s="30"/>
      <c r="P12" s="31"/>
      <c r="Q12" s="4">
        <v>609</v>
      </c>
    </row>
    <row r="13" spans="1:17" ht="12.75">
      <c r="A13" s="29"/>
      <c r="B13" s="30"/>
      <c r="C13" s="31"/>
      <c r="D13" s="29" t="s">
        <v>170</v>
      </c>
      <c r="E13" s="30"/>
      <c r="F13" s="30"/>
      <c r="G13" s="31"/>
      <c r="H13" s="4">
        <v>114.19</v>
      </c>
      <c r="J13" s="29"/>
      <c r="K13" s="30"/>
      <c r="L13" s="31"/>
      <c r="M13" s="29" t="s">
        <v>173</v>
      </c>
      <c r="N13" s="30"/>
      <c r="O13" s="30"/>
      <c r="P13" s="31"/>
      <c r="Q13" s="4">
        <v>456.75</v>
      </c>
    </row>
    <row r="14" spans="1:17" ht="12.75">
      <c r="A14" s="29"/>
      <c r="B14" s="30"/>
      <c r="C14" s="31"/>
      <c r="D14" s="29"/>
      <c r="E14" s="30"/>
      <c r="F14" s="30"/>
      <c r="G14" s="31"/>
      <c r="H14" s="4"/>
      <c r="J14" s="29"/>
      <c r="K14" s="30"/>
      <c r="L14" s="31"/>
      <c r="M14" s="29"/>
      <c r="N14" s="30"/>
      <c r="O14" s="30"/>
      <c r="P14" s="31"/>
      <c r="Q14" s="4"/>
    </row>
    <row r="15" spans="1:17" ht="12.75">
      <c r="A15" s="2" t="s">
        <v>130</v>
      </c>
      <c r="B15" s="2"/>
      <c r="C15" s="2"/>
      <c r="D15" s="2"/>
      <c r="E15" s="2"/>
      <c r="F15" s="2"/>
      <c r="G15" s="2"/>
      <c r="H15" s="4"/>
      <c r="J15" s="2" t="s">
        <v>130</v>
      </c>
      <c r="K15" s="2"/>
      <c r="L15" s="2"/>
      <c r="M15" s="2"/>
      <c r="N15" s="2"/>
      <c r="O15" s="2"/>
      <c r="P15" s="2"/>
      <c r="Q15" s="4">
        <f>SUM(Q13*36.86%)</f>
        <v>168.35805</v>
      </c>
    </row>
    <row r="16" spans="1:17" ht="12.75">
      <c r="A16" s="34"/>
      <c r="B16" s="35"/>
      <c r="C16" s="35"/>
      <c r="D16" s="35"/>
      <c r="E16" s="35"/>
      <c r="F16" s="36"/>
      <c r="G16" s="2"/>
      <c r="H16" s="4"/>
      <c r="J16" s="34"/>
      <c r="K16" s="35"/>
      <c r="L16" s="35"/>
      <c r="M16" s="35"/>
      <c r="N16" s="35"/>
      <c r="O16" s="36"/>
      <c r="P16" s="2"/>
      <c r="Q16" s="4"/>
    </row>
    <row r="17" spans="1:17" ht="12.75">
      <c r="A17" s="29" t="s">
        <v>9</v>
      </c>
      <c r="B17" s="30"/>
      <c r="C17" s="30"/>
      <c r="D17" s="30"/>
      <c r="E17" s="30"/>
      <c r="F17" s="31"/>
      <c r="G17" s="2"/>
      <c r="H17" s="4">
        <v>20.5</v>
      </c>
      <c r="J17" s="29" t="s">
        <v>9</v>
      </c>
      <c r="K17" s="30"/>
      <c r="L17" s="30"/>
      <c r="M17" s="30"/>
      <c r="N17" s="30"/>
      <c r="O17" s="31"/>
      <c r="P17" s="2"/>
      <c r="Q17" s="4">
        <v>23</v>
      </c>
    </row>
    <row r="18" spans="1:17" ht="12.75">
      <c r="A18" s="29"/>
      <c r="B18" s="30"/>
      <c r="C18" s="30"/>
      <c r="D18" s="30"/>
      <c r="E18" s="30"/>
      <c r="F18" s="31"/>
      <c r="G18" s="2"/>
      <c r="H18" s="4"/>
      <c r="J18" s="29"/>
      <c r="K18" s="30"/>
      <c r="L18" s="30"/>
      <c r="M18" s="30"/>
      <c r="N18" s="30"/>
      <c r="O18" s="31"/>
      <c r="P18" s="2"/>
      <c r="Q18" s="4"/>
    </row>
    <row r="19" spans="1:17" ht="12.75">
      <c r="A19" s="29"/>
      <c r="B19" s="30"/>
      <c r="C19" s="30"/>
      <c r="D19" s="30"/>
      <c r="E19" s="30"/>
      <c r="F19" s="31"/>
      <c r="G19" s="2" t="s">
        <v>28</v>
      </c>
      <c r="H19" s="12">
        <f>SUM(H6:H18)</f>
        <v>134.69</v>
      </c>
      <c r="J19" s="29"/>
      <c r="K19" s="30"/>
      <c r="L19" s="30"/>
      <c r="M19" s="30"/>
      <c r="N19" s="30"/>
      <c r="O19" s="31"/>
      <c r="P19" s="2" t="s">
        <v>28</v>
      </c>
      <c r="Q19" s="12">
        <f>SUM(Q6:Q18)</f>
        <v>1449.41805</v>
      </c>
    </row>
    <row r="20" spans="1:17" ht="12.75">
      <c r="A20" s="29" t="s">
        <v>169</v>
      </c>
      <c r="B20" s="30"/>
      <c r="C20" s="30"/>
      <c r="D20" s="30"/>
      <c r="E20" s="30"/>
      <c r="F20" s="30"/>
      <c r="G20" s="31"/>
      <c r="H20" s="28">
        <f>SUM(H19*18%)</f>
        <v>24.2442</v>
      </c>
      <c r="J20" s="29" t="s">
        <v>169</v>
      </c>
      <c r="K20" s="30"/>
      <c r="L20" s="30"/>
      <c r="M20" s="30"/>
      <c r="N20" s="30"/>
      <c r="O20" s="30"/>
      <c r="P20" s="31"/>
      <c r="Q20" s="28">
        <f>SUM(Q19*18%)</f>
        <v>260.895249</v>
      </c>
    </row>
    <row r="21" spans="1:17" ht="12.75">
      <c r="A21" s="37"/>
      <c r="B21" s="37"/>
      <c r="C21" s="37"/>
      <c r="D21" s="37"/>
      <c r="E21" s="37"/>
      <c r="F21" s="37"/>
      <c r="G21" s="37"/>
      <c r="H21" s="4"/>
      <c r="J21" s="37"/>
      <c r="K21" s="37"/>
      <c r="L21" s="37"/>
      <c r="M21" s="37"/>
      <c r="N21" s="37"/>
      <c r="O21" s="37"/>
      <c r="P21" s="37"/>
      <c r="Q21" s="4"/>
    </row>
    <row r="22" spans="1:17" ht="12.75">
      <c r="A22" s="29"/>
      <c r="B22" s="30"/>
      <c r="C22" s="30"/>
      <c r="D22" s="30"/>
      <c r="E22" s="30"/>
      <c r="F22" s="30"/>
      <c r="G22" s="31"/>
      <c r="H22" s="4"/>
      <c r="J22" s="29"/>
      <c r="K22" s="30"/>
      <c r="L22" s="30"/>
      <c r="M22" s="30"/>
      <c r="N22" s="30"/>
      <c r="O22" s="30"/>
      <c r="P22" s="31"/>
      <c r="Q22" s="4"/>
    </row>
    <row r="23" spans="1:17" ht="12.75">
      <c r="A23" s="29" t="s">
        <v>24</v>
      </c>
      <c r="B23" s="30"/>
      <c r="C23" s="30"/>
      <c r="D23" s="30"/>
      <c r="E23" s="30"/>
      <c r="F23" s="30"/>
      <c r="G23" s="31"/>
      <c r="H23" s="4">
        <f>SUM(H19*20%)</f>
        <v>26.938000000000002</v>
      </c>
      <c r="J23" s="29" t="s">
        <v>24</v>
      </c>
      <c r="K23" s="30"/>
      <c r="L23" s="30"/>
      <c r="M23" s="30"/>
      <c r="N23" s="30"/>
      <c r="O23" s="30"/>
      <c r="P23" s="31"/>
      <c r="Q23" s="4">
        <f>SUM(Q19*20%)</f>
        <v>289.88361000000003</v>
      </c>
    </row>
    <row r="24" spans="1:17" ht="12.75">
      <c r="A24" s="29" t="s">
        <v>11</v>
      </c>
      <c r="B24" s="30"/>
      <c r="C24" s="30"/>
      <c r="D24" s="30"/>
      <c r="E24" s="30"/>
      <c r="F24" s="30"/>
      <c r="G24" s="31"/>
      <c r="H24" s="4">
        <f>SUM(H19:H23)</f>
        <v>185.87220000000002</v>
      </c>
      <c r="J24" s="29" t="s">
        <v>11</v>
      </c>
      <c r="K24" s="30"/>
      <c r="L24" s="30"/>
      <c r="M24" s="30"/>
      <c r="N24" s="30"/>
      <c r="O24" s="30"/>
      <c r="P24" s="31"/>
      <c r="Q24" s="4">
        <f>SUM(Q19:Q23)</f>
        <v>2000.196909</v>
      </c>
    </row>
    <row r="25" spans="1:17" ht="12.75">
      <c r="A25" s="29" t="s">
        <v>12</v>
      </c>
      <c r="B25" s="30"/>
      <c r="C25" s="30"/>
      <c r="D25" s="30"/>
      <c r="E25" s="30"/>
      <c r="F25" s="30"/>
      <c r="G25" s="31"/>
      <c r="H25" s="4">
        <v>31</v>
      </c>
      <c r="J25" s="29" t="s">
        <v>12</v>
      </c>
      <c r="K25" s="30"/>
      <c r="L25" s="30"/>
      <c r="M25" s="30"/>
      <c r="N25" s="30"/>
      <c r="O25" s="30"/>
      <c r="P25" s="31"/>
      <c r="Q25" s="4">
        <v>20</v>
      </c>
    </row>
    <row r="26" spans="1:17" ht="12.75">
      <c r="A26" s="29" t="s">
        <v>41</v>
      </c>
      <c r="B26" s="30"/>
      <c r="C26" s="30"/>
      <c r="D26" s="30"/>
      <c r="E26" s="30"/>
      <c r="F26" s="30"/>
      <c r="G26" s="31"/>
      <c r="H26" s="12">
        <f>SUM(H24/H25)</f>
        <v>5.995877419354839</v>
      </c>
      <c r="J26" s="29" t="s">
        <v>41</v>
      </c>
      <c r="K26" s="30"/>
      <c r="L26" s="30"/>
      <c r="M26" s="30"/>
      <c r="N26" s="30"/>
      <c r="O26" s="30"/>
      <c r="P26" s="31"/>
      <c r="Q26" s="12">
        <v>100</v>
      </c>
    </row>
    <row r="27" spans="1:17" ht="12.75">
      <c r="A27" s="13"/>
      <c r="B27" s="13"/>
      <c r="C27" s="13"/>
      <c r="D27" s="13"/>
      <c r="E27" s="13"/>
      <c r="F27" s="13"/>
      <c r="G27" s="13"/>
      <c r="H27" s="19"/>
      <c r="J27" s="13"/>
      <c r="K27" s="13"/>
      <c r="L27" s="13"/>
      <c r="M27" s="13"/>
      <c r="N27" s="13"/>
      <c r="O27" s="13"/>
      <c r="P27" s="13"/>
      <c r="Q27" s="19"/>
    </row>
    <row r="28" spans="1:17" ht="12.75">
      <c r="A28" s="13"/>
      <c r="B28" s="13"/>
      <c r="C28" s="13"/>
      <c r="D28" s="13"/>
      <c r="E28" s="13"/>
      <c r="F28" s="13"/>
      <c r="G28" s="13"/>
      <c r="H28" s="19"/>
      <c r="J28" s="13"/>
      <c r="K28" s="13"/>
      <c r="L28" s="13"/>
      <c r="M28" s="13"/>
      <c r="N28" s="13"/>
      <c r="O28" s="13"/>
      <c r="P28" s="13"/>
      <c r="Q28" s="19"/>
    </row>
    <row r="30" spans="1:10" ht="12.75">
      <c r="A30" t="s">
        <v>180</v>
      </c>
      <c r="J30" t="s">
        <v>178</v>
      </c>
    </row>
    <row r="32" spans="1:10" ht="12.75">
      <c r="A32" t="s">
        <v>179</v>
      </c>
      <c r="J32" t="s">
        <v>177</v>
      </c>
    </row>
  </sheetData>
  <sheetProtection/>
  <mergeCells count="50">
    <mergeCell ref="A2:H2"/>
    <mergeCell ref="D6:G6"/>
    <mergeCell ref="A7:C7"/>
    <mergeCell ref="A8:C8"/>
    <mergeCell ref="A9:C9"/>
    <mergeCell ref="D9:G9"/>
    <mergeCell ref="A10:G10"/>
    <mergeCell ref="A11:G11"/>
    <mergeCell ref="A12:C12"/>
    <mergeCell ref="D12:G12"/>
    <mergeCell ref="A13:C13"/>
    <mergeCell ref="D13:G13"/>
    <mergeCell ref="A14:C14"/>
    <mergeCell ref="D14:G14"/>
    <mergeCell ref="A16:F16"/>
    <mergeCell ref="A17:F17"/>
    <mergeCell ref="A18:F18"/>
    <mergeCell ref="A19:F19"/>
    <mergeCell ref="A20:G20"/>
    <mergeCell ref="A21:G21"/>
    <mergeCell ref="A22:G22"/>
    <mergeCell ref="A23:G23"/>
    <mergeCell ref="A24:G24"/>
    <mergeCell ref="A25:G25"/>
    <mergeCell ref="A26:G26"/>
    <mergeCell ref="J2:Q2"/>
    <mergeCell ref="M6:P6"/>
    <mergeCell ref="J7:L7"/>
    <mergeCell ref="J8:L8"/>
    <mergeCell ref="J9:L9"/>
    <mergeCell ref="M9:P9"/>
    <mergeCell ref="J10:P10"/>
    <mergeCell ref="J11:P11"/>
    <mergeCell ref="J12:L12"/>
    <mergeCell ref="M12:P12"/>
    <mergeCell ref="J13:L13"/>
    <mergeCell ref="M13:P13"/>
    <mergeCell ref="J14:L14"/>
    <mergeCell ref="M14:P14"/>
    <mergeCell ref="J16:O16"/>
    <mergeCell ref="J17:O17"/>
    <mergeCell ref="J18:O18"/>
    <mergeCell ref="J19:O19"/>
    <mergeCell ref="J24:P24"/>
    <mergeCell ref="J25:P25"/>
    <mergeCell ref="J26:P26"/>
    <mergeCell ref="J20:P20"/>
    <mergeCell ref="J21:P21"/>
    <mergeCell ref="J22:P22"/>
    <mergeCell ref="J23:P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Бугалтерия</dc:creator>
  <cp:keywords/>
  <dc:description/>
  <cp:lastModifiedBy>SEKRETAR</cp:lastModifiedBy>
  <cp:lastPrinted>2015-02-10T12:37:35Z</cp:lastPrinted>
  <dcterms:created xsi:type="dcterms:W3CDTF">2006-07-06T08:44:07Z</dcterms:created>
  <dcterms:modified xsi:type="dcterms:W3CDTF">2015-02-11T07:31:27Z</dcterms:modified>
  <cp:category/>
  <cp:version/>
  <cp:contentType/>
  <cp:contentStatus/>
</cp:coreProperties>
</file>